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stmicroelectronics-my.sharepoint.com/personal/frederic_leste_st_com/Documents/Documents/MMS/panther/DDR/pour client/New format/"/>
    </mc:Choice>
  </mc:AlternateContent>
  <xr:revisionPtr revIDLastSave="69" documentId="13_ncr:1_{4A880781-CC76-4208-BAAA-14269989B8BE}" xr6:coauthVersionLast="47" xr6:coauthVersionMax="47" xr10:uidLastSave="{E11B6CA4-EAFB-45A2-A45A-E675E2FF0969}"/>
  <bookViews>
    <workbookView xWindow="-76650" yWindow="8610" windowWidth="19665" windowHeight="20850" activeTab="1" xr2:uid="{00000000-000D-0000-FFFF-FFFF00000000}"/>
  </bookViews>
  <sheets>
    <sheet name="Info" sheetId="10" r:id="rId1"/>
    <sheet name="LPDDR4" sheetId="1" r:id="rId2"/>
    <sheet name="Classified as UnClassified" sheetId="11" state="hidden" r:id="rId3"/>
    <sheet name="xl_DCF_History" sheetId="6" state="veryHidden" r:id="rId4"/>
  </sheets>
  <definedNames>
    <definedName name="_xlnm._FilterDatabase" localSheetId="0" hidden="1">Info!$A$2:$D$2</definedName>
    <definedName name="_xlnm._FilterDatabase" localSheetId="1" hidden="1">LPDDR4!$B$2:$R$2</definedName>
    <definedName name="CLOCK_A_LENGHTS">LPDDR4!$G$7:$G$8</definedName>
    <definedName name="CLOCK_B_LENGHTS">LPDDR4!$G$19:$G$20</definedName>
    <definedName name="DQS0_A_LENGTHS">LPDDR4!$G$48:$G$49</definedName>
    <definedName name="DQS0_B_LENGTHS">LPDDR4!$G$70:$G$71</definedName>
    <definedName name="DQS1_A_LENGTHS">LPDDR4!$G$59:$G$60</definedName>
    <definedName name="DQS1_B_LENGTHS">LPDDR4!$G$81:$G$82</definedName>
    <definedName name="NET_NAME">LPDDR4!$C:$C</definedName>
    <definedName name="PACKAGE_LENGTH">LPDDR4!$D:$D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0" i="1" l="1"/>
  <c r="H79" i="1"/>
  <c r="H78" i="1"/>
  <c r="H77" i="1"/>
  <c r="H76" i="1"/>
  <c r="H75" i="1"/>
  <c r="H74" i="1"/>
  <c r="H73" i="1"/>
  <c r="H72" i="1"/>
  <c r="H69" i="1"/>
  <c r="H68" i="1"/>
  <c r="H67" i="1"/>
  <c r="H66" i="1"/>
  <c r="H65" i="1"/>
  <c r="H64" i="1"/>
  <c r="H63" i="1"/>
  <c r="H62" i="1"/>
  <c r="H61" i="1"/>
  <c r="H58" i="1"/>
  <c r="H57" i="1"/>
  <c r="H56" i="1"/>
  <c r="H55" i="1"/>
  <c r="H54" i="1"/>
  <c r="H53" i="1"/>
  <c r="H52" i="1"/>
  <c r="H51" i="1"/>
  <c r="H50" i="1"/>
  <c r="H47" i="1"/>
  <c r="H46" i="1"/>
  <c r="H45" i="1"/>
  <c r="H44" i="1"/>
  <c r="H43" i="1"/>
  <c r="H42" i="1"/>
  <c r="H41" i="1"/>
  <c r="H40" i="1"/>
  <c r="H39" i="1"/>
  <c r="H33" i="1"/>
  <c r="H32" i="1"/>
  <c r="H31" i="1"/>
  <c r="H30" i="1"/>
  <c r="H29" i="1"/>
  <c r="H28" i="1"/>
  <c r="H27" i="1"/>
  <c r="H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3" i="1"/>
  <c r="G32" i="1"/>
  <c r="G31" i="1"/>
  <c r="G30" i="1"/>
  <c r="G29" i="1"/>
  <c r="G28" i="1"/>
  <c r="G27" i="1"/>
  <c r="G26" i="1"/>
  <c r="G25" i="1"/>
  <c r="G24" i="1"/>
  <c r="G23" i="1"/>
  <c r="G22" i="1"/>
  <c r="G21" i="1"/>
  <c r="G20" i="1"/>
  <c r="G19" i="1"/>
  <c r="G18" i="1"/>
  <c r="G17" i="1"/>
  <c r="G16" i="1"/>
  <c r="G15" i="1"/>
  <c r="G14" i="1"/>
  <c r="G13" i="1"/>
  <c r="G12" i="1"/>
  <c r="G11" i="1"/>
  <c r="G10" i="1"/>
  <c r="G9" i="1"/>
  <c r="G8" i="1"/>
  <c r="G7" i="1"/>
  <c r="I48" i="1" s="1"/>
  <c r="G6" i="1"/>
  <c r="G5" i="1"/>
  <c r="G4" i="1"/>
  <c r="G3" i="1"/>
  <c r="I59" i="1" l="1"/>
  <c r="H4" i="1"/>
  <c r="H5" i="1"/>
  <c r="H6" i="1"/>
  <c r="H13" i="1"/>
  <c r="H14" i="1"/>
  <c r="H9" i="1"/>
  <c r="H11" i="1"/>
  <c r="H10" i="1"/>
  <c r="H12" i="1"/>
  <c r="I19" i="1"/>
  <c r="H22" i="1"/>
  <c r="H24" i="1"/>
  <c r="H25" i="1"/>
  <c r="H16" i="1"/>
  <c r="H26" i="1"/>
  <c r="I70" i="1"/>
  <c r="H15" i="1"/>
  <c r="H17" i="1"/>
  <c r="H23" i="1"/>
  <c r="I81" i="1"/>
  <c r="H18" i="1"/>
  <c r="H21" i="1"/>
</calcChain>
</file>

<file path=xl/sharedStrings.xml><?xml version="1.0" encoding="utf-8"?>
<sst xmlns="http://schemas.openxmlformats.org/spreadsheetml/2006/main" count="223" uniqueCount="203">
  <si>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</si>
  <si>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</si>
  <si>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</si>
  <si>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</si>
  <si>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</si>
  <si>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</si>
  <si>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</si>
  <si>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</si>
  <si>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</si>
  <si>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</si>
  <si>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</si>
  <si>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</si>
  <si>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</si>
  <si>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</si>
  <si>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</si>
  <si>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</si>
  <si>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A7</t>
  </si>
  <si>
    <t>A5</t>
  </si>
  <si>
    <t>A9</t>
  </si>
  <si>
    <t>A13</t>
  </si>
  <si>
    <t>A3</t>
  </si>
  <si>
    <t>A2</t>
  </si>
  <si>
    <t>A0</t>
  </si>
  <si>
    <t>A14</t>
  </si>
  <si>
    <t>A11</t>
  </si>
  <si>
    <t>A1</t>
  </si>
  <si>
    <t>A12</t>
  </si>
  <si>
    <t>A10</t>
  </si>
  <si>
    <t>A8</t>
  </si>
  <si>
    <t>A6</t>
  </si>
  <si>
    <t>A4</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</si>
  <si>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</si>
  <si>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</si>
  <si>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</si>
  <si>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</si>
  <si>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</si>
  <si>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</si>
  <si>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</si>
  <si>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</si>
  <si>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</si>
  <si>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</si>
  <si>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</si>
  <si>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</si>
  <si>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</si>
  <si>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</si>
  <si>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</si>
  <si>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</si>
  <si>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</si>
  <si>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</si>
  <si>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</si>
  <si>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</si>
  <si>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</si>
  <si>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Byte 2</t>
  </si>
  <si>
    <t>Byte 3</t>
  </si>
  <si>
    <t>A15</t>
  </si>
  <si>
    <t>A16</t>
  </si>
  <si>
    <t>A18</t>
  </si>
  <si>
    <t>A19</t>
  </si>
  <si>
    <t>A20</t>
  </si>
  <si>
    <t>A21</t>
  </si>
  <si>
    <t>A22</t>
  </si>
  <si>
    <t>A23</t>
  </si>
  <si>
    <t>A25</t>
  </si>
  <si>
    <t>A26</t>
  </si>
  <si>
    <t>A27</t>
  </si>
  <si>
    <t>A28</t>
  </si>
  <si>
    <t>A29</t>
  </si>
  <si>
    <t>A30</t>
  </si>
  <si>
    <t>A31</t>
  </si>
  <si>
    <t>DELTA WITH ((DQSn_P+DQSn_N)/2)
MAX: +/- 1.42 mm</t>
  </si>
  <si>
    <t>DELTA WITH ((CLK_P+CLK_N)/2):
MAX: +/- 12.07 mm</t>
  </si>
  <si>
    <t>DELTA WITH ((CLK_P+CLK_N)/2):
   MAX +/- 3.55 mm</t>
  </si>
  <si>
    <t>DDR_CA0_A</t>
  </si>
  <si>
    <t>DDR_CA1_A</t>
  </si>
  <si>
    <t>DDR_CA3_A</t>
  </si>
  <si>
    <t>DDR_CLK_A_P</t>
  </si>
  <si>
    <t>DDR_CLK_A_N</t>
  </si>
  <si>
    <t>DDR_CS0_A</t>
  </si>
  <si>
    <t>DDR_CS1_A</t>
  </si>
  <si>
    <t>DDR_CA2_A</t>
  </si>
  <si>
    <t>DDR_CA4_A</t>
  </si>
  <si>
    <t>DDR_CA5_A</t>
  </si>
  <si>
    <t>DDR_CA0_B</t>
  </si>
  <si>
    <t>DDR_CA1_B</t>
  </si>
  <si>
    <t>DDR_CLK_B_P</t>
  </si>
  <si>
    <t>DDR_CLK_B_N</t>
  </si>
  <si>
    <t>DDR_CS0_B</t>
  </si>
  <si>
    <t>DDR_CS1_B</t>
  </si>
  <si>
    <t>DDR_CA2_B</t>
  </si>
  <si>
    <t>DDR_CA3_B</t>
  </si>
  <si>
    <t>DDR_CA4_B</t>
  </si>
  <si>
    <t>DDR_CA5_B</t>
  </si>
  <si>
    <t>DDR_DQ1_A</t>
  </si>
  <si>
    <t>DDR_DQ0_A</t>
  </si>
  <si>
    <t>DDR_DQ2_A</t>
  </si>
  <si>
    <t>DDR_DQ3_A</t>
  </si>
  <si>
    <t>DDR_DQ4_A</t>
  </si>
  <si>
    <t>DDR_DQ5_A</t>
  </si>
  <si>
    <t>DDR_DQ6_A</t>
  </si>
  <si>
    <t>DDR_DQ7_A</t>
  </si>
  <si>
    <t>DDR_DQMI0_A</t>
  </si>
  <si>
    <t>DDR_DQS0_A_P</t>
  </si>
  <si>
    <t>DDR_DQS0_A_N</t>
  </si>
  <si>
    <t>DDR_DQ8_A</t>
  </si>
  <si>
    <t>DDR_DQ9_A</t>
  </si>
  <si>
    <t>DDR_DQ10_A</t>
  </si>
  <si>
    <t>DDR_DQ11_A</t>
  </si>
  <si>
    <t>DDR_DQ12_A</t>
  </si>
  <si>
    <t>DDR_DQ13_A</t>
  </si>
  <si>
    <t>DDR_DQ14_A</t>
  </si>
  <si>
    <t>DDR_DQ15_A</t>
  </si>
  <si>
    <t>DDR_DQMI1_A</t>
  </si>
  <si>
    <t>DDR_DQS1_A_N</t>
  </si>
  <si>
    <t>DDR_DQS1_A_P</t>
  </si>
  <si>
    <t>DDR_DQ8_B</t>
  </si>
  <si>
    <t>DDR_DQ0_B</t>
  </si>
  <si>
    <t>DDR_DQ1_B</t>
  </si>
  <si>
    <t>DDR_DQ2_B</t>
  </si>
  <si>
    <t>DDR_DQ3_B</t>
  </si>
  <si>
    <t>DDR_DQ4_B</t>
  </si>
  <si>
    <t>DDR_DQ5_B</t>
  </si>
  <si>
    <t>DDR_DQ7_B</t>
  </si>
  <si>
    <t>DDR_DQMI0_B</t>
  </si>
  <si>
    <t>DDR_DQS0_B_N</t>
  </si>
  <si>
    <t>DDR_DQS0_B_P</t>
  </si>
  <si>
    <t>DDR_DQ9_B</t>
  </si>
  <si>
    <t>DDR_DQ10_B</t>
  </si>
  <si>
    <t>DDR_DQ11_B</t>
  </si>
  <si>
    <t>DDR_DQ12_B</t>
  </si>
  <si>
    <t>DDR_DQ13_B</t>
  </si>
  <si>
    <t>DDR_DQ14_B</t>
  </si>
  <si>
    <t>DDR_DQ15_B</t>
  </si>
  <si>
    <t>DDR_DQMI1_B</t>
  </si>
  <si>
    <t>DDR_DQS1_B_N</t>
  </si>
  <si>
    <t>DDR_DQS1_B_P</t>
  </si>
  <si>
    <t>DDR_DQ6_B</t>
  </si>
  <si>
    <t>A17</t>
  </si>
  <si>
    <t>࠷࠴࠷࠼࠴࠷࠵࠷࠸ࠥࠥ࠶࠼࠿࠵࠻ࠥ࠭ࡌࡒ࡙࠰࠶࠿࠵࠮</t>
  </si>
  <si>
    <t>ࡠ࡚ࡳࡈࡱࡦࡸࡸ࡮࡫࡮ࡪࡩࡢࠥࡃࠥࡆࡎࡕࠥ࡭ࡦࡳࡩࡴࡻࡪࡷ</t>
  </si>
  <si>
    <t>ࡑࡒࡊࡈ࡜ࡑ࠶࠷࠻࠼</t>
  </si>
  <si>
    <t>࠽࠳࠹࠳࠵࠳࠵</t>
  </si>
  <si>
    <t>࠺࠽࠶࠹</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</si>
  <si>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</si>
  <si>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</si>
  <si>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</si>
  <si>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</si>
  <si>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</si>
  <si>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</si>
  <si>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</si>
  <si>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</si>
  <si>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</si>
  <si>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</si>
  <si>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</si>
  <si>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</si>
  <si>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</si>
  <si>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</si>
  <si>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</si>
  <si>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</si>
  <si>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</si>
  <si>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</si>
  <si>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</si>
  <si>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</si>
  <si>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</si>
  <si>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</si>
  <si>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DDR_DQS1N</t>
  </si>
  <si>
    <t>DDR_DQS1P</t>
  </si>
  <si>
    <t>DDR_DQ16</t>
  </si>
  <si>
    <t>DDR_DQ17</t>
  </si>
  <si>
    <t>DDR_DQ18</t>
  </si>
  <si>
    <t>DDR_DQ19</t>
  </si>
  <si>
    <t>DDR_DQ20</t>
  </si>
  <si>
    <t>DDR_DQ21</t>
  </si>
  <si>
    <t>DDR_DQ22</t>
  </si>
  <si>
    <t>DDR_DQM2</t>
  </si>
  <si>
    <t>DDR_DQ23</t>
  </si>
  <si>
    <t>DDR_DQ24</t>
  </si>
  <si>
    <t>DDR_DQ25</t>
  </si>
  <si>
    <t>DDR_DQ26</t>
  </si>
  <si>
    <t>DDR_DQ27</t>
  </si>
  <si>
    <t>DDR_DQ28</t>
  </si>
  <si>
    <t>DDR_DQ29</t>
  </si>
  <si>
    <t>DDR_DQ30</t>
  </si>
  <si>
    <t>DDR_DQ31</t>
  </si>
  <si>
    <t>DDR_DQM3</t>
  </si>
  <si>
    <t>DDR_DQS3N</t>
  </si>
  <si>
    <t>DDR_DQS3P</t>
  </si>
  <si>
    <t>DDR_DQM1</t>
  </si>
  <si>
    <t>DDR_DQS2N</t>
  </si>
  <si>
    <t>DDR_DQS2P</t>
  </si>
  <si>
    <t>LPDDR4_memory_length_equalization_in_mm_for_STM32MP25xxAI</t>
  </si>
  <si>
    <t>STM32MP25xxAI LENGTH (mm)</t>
  </si>
  <si>
    <t>STM32MP25xxAI to memory (mm)</t>
  </si>
  <si>
    <t>DDR_CKE0_A</t>
  </si>
  <si>
    <t>DDR_CKE1_A</t>
  </si>
  <si>
    <t>DDR_CKE0_B</t>
  </si>
  <si>
    <t>DDR_CKE1_B</t>
  </si>
  <si>
    <t>STM32MP25xxAI (18x18)</t>
  </si>
  <si>
    <t>Fill the column F with the track lengths of printed circuit board including via.
Modify  the track length of column F in order to be within the limits of column H and I.</t>
  </si>
  <si>
    <t>Color in column G shows shortest (green) and longest (red) lenghts in  the group.</t>
  </si>
  <si>
    <t>Address/Command</t>
  </si>
  <si>
    <t>Note: This document is an help to cross-check most wire lenght constrains, but cannot detect all DDR implementation issues.
Please also refer to latest AN5723 and AN5724 as well as product Reference Manual and Datasheet when implementing DDR device.</t>
  </si>
  <si>
    <t>Modifiable cell</t>
  </si>
  <si>
    <t>DELTA WITH ((CLK_A_P+CLK_A_N)/2):
   MAX +/- 14.5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</si>
</sst>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name val="Arial"/>
      <family val="2"/>
    </font>
    <font>
      <sz val="8"/>
      <name val="Calibri"/>
      <family val="2"/>
    </font>
    <font>
      <b/>
      <sz val="11"/>
      <color theme="1"/>
      <name val="Arial"/>
      <family val="2"/>
    </font>
    <font>
      <sz val="12"/>
      <color theme="1"/>
      <name val="Arial"/>
      <family val="2"/>
    </font>
    <font>
      <b/>
      <sz val="28"/>
      <color theme="1"/>
      <name val="Arial"/>
      <family val="2"/>
    </font>
    <font>
      <b/>
      <sz val="12"/>
      <color theme="1"/>
      <name val="Arial"/>
      <family val="2"/>
    </font>
    <font>
      <sz val="11"/>
      <color theme="1"/>
      <name val="Arial"/>
      <family val="2"/>
    </font>
    <font>
      <b/>
      <sz val="14"/>
      <color theme="1"/>
      <name val="Arial"/>
      <family val="2"/>
    </font>
    <font>
      <b/>
      <sz val="14"/>
      <name val="Arial"/>
      <family val="2"/>
    </font>
    <font>
      <b/>
      <sz val="11"/>
      <color rgb="FFFF0000"/>
      <name val="Arial"/>
      <family val="2"/>
    </font>
    <font>
      <b/>
      <sz val="16"/>
      <color theme="1"/>
      <name val="Arial"/>
      <family val="2"/>
    </font>
    <font>
      <b/>
      <sz val="11"/>
      <color rgb="FF00B050"/>
      <name val="Arial"/>
      <family val="2"/>
    </font>
  </fonts>
  <fills count="8">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BFBFBF"/>
        <bgColor indexed="64"/>
      </patternFill>
    </fill>
  </fills>
  <borders count="43">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1">
    <xf numFmtId="0" fontId="0" fillId="0" borderId="0"/>
  </cellStyleXfs>
  <cellXfs count="99">
    <xf numFmtId="0" fontId="0" fillId="0" borderId="0" xfId="0"/>
    <xf numFmtId="0" fontId="3" fillId="2" borderId="0" xfId="0" applyFont="1" applyFill="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left" vertical="center"/>
    </xf>
    <xf numFmtId="0" fontId="3" fillId="0" borderId="4" xfId="0" applyFont="1" applyBorder="1" applyAlignment="1">
      <alignment horizontal="left"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9" xfId="0" applyFont="1" applyFill="1" applyBorder="1" applyAlignment="1">
      <alignment horizontal="center" vertical="center" wrapText="1"/>
    </xf>
    <xf numFmtId="0" fontId="1" fillId="4" borderId="10" xfId="0" applyFont="1" applyFill="1" applyBorder="1" applyAlignment="1">
      <alignment horizontal="center" vertical="center"/>
    </xf>
    <xf numFmtId="0" fontId="1" fillId="3" borderId="11" xfId="0" applyFont="1" applyFill="1" applyBorder="1" applyAlignment="1">
      <alignment horizontal="center" vertical="center" wrapText="1"/>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17" xfId="0" applyFont="1" applyFill="1" applyBorder="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horizontal="left" vertical="center"/>
    </xf>
    <xf numFmtId="0" fontId="1" fillId="3" borderId="18" xfId="0" applyFont="1" applyFill="1" applyBorder="1" applyAlignment="1">
      <alignment horizontal="center" vertical="center"/>
    </xf>
    <xf numFmtId="0" fontId="1" fillId="3" borderId="19"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8"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3" borderId="7"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4" xfId="0" applyFont="1" applyFill="1" applyBorder="1" applyAlignment="1">
      <alignment horizontal="center" vertical="center"/>
    </xf>
    <xf numFmtId="0" fontId="1" fillId="3" borderId="1" xfId="0" applyFont="1" applyFill="1" applyBorder="1" applyAlignment="1" applyProtection="1">
      <alignment horizontal="center" vertical="center"/>
      <protection locked="0"/>
    </xf>
    <xf numFmtId="0" fontId="1" fillId="3" borderId="21" xfId="0" applyFont="1" applyFill="1" applyBorder="1" applyAlignment="1">
      <alignment horizontal="center" vertical="center"/>
    </xf>
    <xf numFmtId="0" fontId="10" fillId="0" borderId="0" xfId="0" quotePrefix="1" applyFont="1" applyAlignment="1">
      <alignment horizontal="left" vertical="center"/>
    </xf>
    <xf numFmtId="0" fontId="1" fillId="3" borderId="5"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32" xfId="0" applyFont="1" applyFill="1" applyBorder="1" applyAlignment="1">
      <alignment horizontal="center" vertical="center"/>
    </xf>
    <xf numFmtId="0" fontId="1" fillId="3" borderId="33" xfId="0" applyFont="1" applyFill="1" applyBorder="1" applyAlignment="1">
      <alignment horizontal="center" vertical="center"/>
    </xf>
    <xf numFmtId="0" fontId="1" fillId="3" borderId="30" xfId="0" applyFont="1" applyFill="1" applyBorder="1" applyAlignment="1">
      <alignment horizontal="center" vertical="center"/>
    </xf>
    <xf numFmtId="0" fontId="9" fillId="3" borderId="8" xfId="0" applyFont="1" applyFill="1" applyBorder="1" applyAlignment="1">
      <alignment horizontal="center" vertical="center"/>
    </xf>
    <xf numFmtId="0" fontId="8" fillId="0" borderId="0" xfId="0" applyFont="1" applyAlignment="1">
      <alignment horizontal="center" vertical="center"/>
    </xf>
    <xf numFmtId="0" fontId="1" fillId="0" borderId="16" xfId="0" applyFont="1" applyBorder="1" applyAlignment="1" applyProtection="1">
      <alignment horizontal="center" vertical="center"/>
      <protection locked="0"/>
    </xf>
    <xf numFmtId="0" fontId="1" fillId="0" borderId="1" xfId="0" applyFont="1" applyBorder="1" applyAlignment="1">
      <alignment horizontal="center" vertical="center"/>
    </xf>
    <xf numFmtId="0" fontId="1" fillId="0" borderId="17" xfId="0" applyFont="1" applyBorder="1" applyAlignment="1" applyProtection="1">
      <alignment horizontal="center" vertical="center"/>
      <protection locked="0"/>
    </xf>
    <xf numFmtId="0" fontId="1" fillId="0" borderId="3" xfId="0" applyFont="1" applyBorder="1" applyAlignment="1">
      <alignment horizontal="center" vertical="center"/>
    </xf>
    <xf numFmtId="0" fontId="1" fillId="0" borderId="10" xfId="0" applyFont="1" applyBorder="1" applyAlignment="1" applyProtection="1">
      <alignment horizontal="center" vertical="center"/>
      <protection locked="0"/>
    </xf>
    <xf numFmtId="0" fontId="1" fillId="0" borderId="5" xfId="0" applyFont="1" applyBorder="1" applyAlignment="1">
      <alignment horizontal="center" vertical="center"/>
    </xf>
    <xf numFmtId="0" fontId="1" fillId="0" borderId="32" xfId="0" applyFont="1" applyBorder="1" applyAlignment="1" applyProtection="1">
      <alignment horizontal="center" vertical="center"/>
      <protection locked="0"/>
    </xf>
    <xf numFmtId="0" fontId="1" fillId="0" borderId="33" xfId="0" applyFont="1" applyBorder="1" applyAlignment="1">
      <alignment horizontal="center" vertical="center"/>
    </xf>
    <xf numFmtId="0" fontId="1" fillId="0" borderId="20" xfId="0" applyFont="1" applyBorder="1" applyAlignment="1" applyProtection="1">
      <alignment horizontal="center" vertical="center"/>
      <protection locked="0"/>
    </xf>
    <xf numFmtId="0" fontId="1" fillId="0" borderId="12"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0" xfId="0" applyFont="1" applyBorder="1" applyAlignment="1">
      <alignment horizontal="center" vertical="center"/>
    </xf>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1" fillId="3" borderId="36" xfId="0" applyFont="1" applyFill="1" applyBorder="1" applyAlignment="1">
      <alignment horizontal="center" vertical="center" wrapText="1"/>
    </xf>
    <xf numFmtId="0" fontId="1" fillId="3" borderId="37"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38" xfId="0" applyFont="1" applyBorder="1" applyAlignment="1">
      <alignment horizontal="center" vertical="center"/>
    </xf>
    <xf numFmtId="0" fontId="1" fillId="0" borderId="39" xfId="0" applyFont="1" applyBorder="1" applyAlignment="1">
      <alignment horizontal="center" vertical="center"/>
    </xf>
    <xf numFmtId="0" fontId="1" fillId="0" borderId="40" xfId="0" applyFont="1" applyBorder="1" applyAlignment="1">
      <alignment horizontal="center" vertical="center"/>
    </xf>
    <xf numFmtId="0" fontId="1" fillId="0" borderId="41" xfId="0" applyFont="1" applyBorder="1" applyAlignment="1">
      <alignment horizontal="center" vertical="center"/>
    </xf>
    <xf numFmtId="0" fontId="1" fillId="0" borderId="42" xfId="0" applyFont="1" applyBorder="1" applyAlignment="1">
      <alignment horizontal="center" vertical="center"/>
    </xf>
    <xf numFmtId="0" fontId="4" fillId="0" borderId="0" xfId="0" applyFont="1" applyAlignment="1">
      <alignment horizontal="left" vertical="top" wrapText="1"/>
    </xf>
    <xf numFmtId="0" fontId="11" fillId="2" borderId="0" xfId="0" applyFont="1" applyFill="1" applyAlignment="1">
      <alignment horizontal="center" vertical="center"/>
    </xf>
    <xf numFmtId="0" fontId="1" fillId="5" borderId="42" xfId="0" applyFont="1" applyFill="1" applyBorder="1" applyAlignment="1">
      <alignment horizontal="center" vertical="center"/>
    </xf>
    <xf numFmtId="0" fontId="1" fillId="5" borderId="41" xfId="0" applyFont="1" applyFill="1" applyBorder="1" applyAlignment="1">
      <alignment horizontal="center" vertical="center"/>
    </xf>
    <xf numFmtId="0" fontId="3" fillId="0" borderId="34" xfId="0" applyFont="1" applyBorder="1" applyAlignment="1">
      <alignment horizontal="left" wrapText="1"/>
    </xf>
    <xf numFmtId="0" fontId="3" fillId="0" borderId="35" xfId="0" applyFont="1" applyBorder="1" applyAlignment="1">
      <alignment horizontal="left" wrapText="1"/>
    </xf>
    <xf numFmtId="0" fontId="3" fillId="0" borderId="22" xfId="0" applyFont="1" applyBorder="1" applyAlignment="1">
      <alignment horizontal="left" vertic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1" fillId="0" borderId="21" xfId="0" applyFont="1" applyBorder="1" applyAlignment="1">
      <alignment horizontal="center" vertical="center"/>
    </xf>
    <xf numFmtId="0" fontId="1" fillId="0" borderId="31" xfId="0" applyFont="1" applyBorder="1" applyAlignment="1">
      <alignment horizontal="center" vertical="center"/>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6" xfId="0" applyFont="1" applyFill="1" applyBorder="1" applyAlignment="1">
      <alignment horizontal="center" vertical="center"/>
    </xf>
    <xf numFmtId="0" fontId="1" fillId="5" borderId="29" xfId="0" applyFont="1" applyFill="1" applyBorder="1" applyAlignment="1">
      <alignment horizontal="center" vertical="center"/>
    </xf>
    <xf numFmtId="0" fontId="1" fillId="5" borderId="30" xfId="0" applyFont="1" applyFill="1" applyBorder="1" applyAlignment="1">
      <alignment horizontal="center" vertical="center"/>
    </xf>
    <xf numFmtId="0" fontId="1" fillId="5" borderId="7" xfId="0" applyFont="1" applyFill="1" applyBorder="1" applyAlignment="1">
      <alignment horizontal="center" vertical="center"/>
    </xf>
    <xf numFmtId="0" fontId="1" fillId="5" borderId="2" xfId="0" applyFont="1" applyFill="1" applyBorder="1" applyAlignment="1">
      <alignment horizontal="center" vertical="center"/>
    </xf>
    <xf numFmtId="0" fontId="9" fillId="3" borderId="16" xfId="0" applyFont="1" applyFill="1" applyBorder="1" applyAlignment="1">
      <alignment horizontal="center" vertical="center" textRotation="90"/>
    </xf>
    <xf numFmtId="0" fontId="9" fillId="3" borderId="17" xfId="0" applyFont="1" applyFill="1" applyBorder="1" applyAlignment="1">
      <alignment horizontal="center" vertical="center" textRotation="90"/>
    </xf>
    <xf numFmtId="0" fontId="9" fillId="3" borderId="10" xfId="0" applyFont="1" applyFill="1" applyBorder="1" applyAlignment="1">
      <alignment horizontal="center" vertical="center" textRotation="90"/>
    </xf>
    <xf numFmtId="0" fontId="9" fillId="3" borderId="26" xfId="0" applyFont="1" applyFill="1" applyBorder="1" applyAlignment="1">
      <alignment horizontal="center" vertical="center" textRotation="90"/>
    </xf>
    <xf numFmtId="0" fontId="9" fillId="3" borderId="27" xfId="0" applyFont="1" applyFill="1" applyBorder="1" applyAlignment="1">
      <alignment horizontal="center" vertical="center" textRotation="90"/>
    </xf>
    <xf numFmtId="0" fontId="9" fillId="3" borderId="28" xfId="0" applyFont="1" applyFill="1" applyBorder="1" applyAlignment="1">
      <alignment horizontal="center" vertical="center" textRotation="90"/>
    </xf>
    <xf numFmtId="0" fontId="1" fillId="5" borderId="39" xfId="0" applyFont="1" applyFill="1" applyBorder="1" applyAlignment="1">
      <alignment horizontal="center" vertical="center"/>
    </xf>
    <xf numFmtId="0" fontId="9" fillId="3" borderId="20" xfId="0" applyFont="1" applyFill="1" applyBorder="1" applyAlignment="1">
      <alignment horizontal="center" vertical="center" textRotation="90"/>
    </xf>
    <xf numFmtId="0" fontId="12" fillId="6" borderId="0" xfId="0" applyFont="1" applyFill="1" applyAlignment="1">
      <alignment horizontal="left"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7" borderId="7" xfId="0" applyFont="1" applyFill="1" applyBorder="1" applyAlignment="1">
      <alignment horizontal="center" vertical="center"/>
    </xf>
    <xf numFmtId="0" fontId="1" fillId="7" borderId="2" xfId="0" applyFont="1" applyFill="1" applyBorder="1" applyAlignment="1">
      <alignment horizontal="center" vertical="center"/>
    </xf>
    <xf numFmtId="0" fontId="1" fillId="7" borderId="4" xfId="0" applyFont="1" applyFill="1" applyBorder="1" applyAlignment="1">
      <alignment horizontal="center" vertical="center"/>
    </xf>
  </cellXfs>
  <cellStyles count="1">
    <cellStyle name="Normal" xfId="0" builtinId="0"/>
  </cellStyles>
  <dxfs count="12">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
      <font>
        <b/>
        <i val="0"/>
      </font>
    </dxf>
    <dxf>
      <font>
        <b/>
        <i val="0"/>
        <strike val="0"/>
        <color rgb="FF00B050"/>
      </font>
      <fill>
        <patternFill>
          <bgColor theme="6" tint="0.79998168889431442"/>
        </patternFill>
      </fill>
      <border>
        <vertical/>
        <horizontal/>
      </border>
    </dxf>
    <dxf>
      <font>
        <b/>
        <i val="0"/>
        <strike val="0"/>
        <color auto="1"/>
        <name val="Cambria"/>
        <scheme val="none"/>
      </font>
      <fill>
        <patternFill>
          <bgColor rgb="FFFFD300"/>
        </patternFill>
      </fill>
    </dxf>
    <dxf>
      <font>
        <b/>
        <i val="0"/>
        <strike val="0"/>
        <color auto="1"/>
      </font>
      <fill>
        <patternFill>
          <bgColor rgb="FF39A9DC"/>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s>
  <tableStyles count="0" defaultTableStyle="TableStyleMedium2" defaultPivotStyle="PivotStyleLight16"/>
  <colors>
    <mruColors>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2653769</xdr:colOff>
      <xdr:row>10</xdr:row>
      <xdr:rowOff>33618</xdr:rowOff>
    </xdr:to>
    <xdr:pic>
      <xdr:nvPicPr>
        <xdr:cNvPr id="4" name="Picture 3">
          <a:extLst>
            <a:ext uri="{FF2B5EF4-FFF2-40B4-BE49-F238E27FC236}">
              <a16:creationId xmlns:a16="http://schemas.microsoft.com/office/drawing/2014/main" id="{BCFC2068-2460-4D52-9319-91EA5DCEB73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zoomScale="85" zoomScaleNormal="85" workbookViewId="0">
      <selection activeCell="B17" sqref="B17"/>
    </sheetView>
  </sheetViews>
  <sheetFormatPr defaultColWidth="9" defaultRowHeight="15" x14ac:dyDescent="0.45"/>
  <cols>
    <col min="1" max="1" width="39.83984375" style="15" customWidth="1"/>
    <col min="2" max="2" width="54.578125" style="15" customWidth="1"/>
    <col min="3" max="3" width="23" style="18" customWidth="1"/>
    <col min="4" max="4" width="18" style="15" customWidth="1"/>
    <col min="5" max="5" width="11.41796875" style="18" customWidth="1"/>
    <col min="6" max="6" width="11" style="15" customWidth="1"/>
    <col min="7" max="8" width="10.578125" style="15" customWidth="1"/>
    <col min="9" max="16384" width="9" style="15"/>
  </cols>
  <sheetData>
    <row r="1" spans="2:10" x14ac:dyDescent="0.55000000000000004">
      <c r="C1" s="15"/>
      <c r="E1" s="15"/>
    </row>
    <row r="2" spans="2:10" ht="35.1" x14ac:dyDescent="0.55000000000000004">
      <c r="B2" s="16" t="s">
        <v>189</v>
      </c>
      <c r="C2" s="15"/>
      <c r="E2" s="15"/>
    </row>
    <row r="3" spans="2:10" x14ac:dyDescent="0.55000000000000004">
      <c r="C3" s="15"/>
      <c r="E3" s="15"/>
    </row>
    <row r="4" spans="2:10" x14ac:dyDescent="0.55000000000000004">
      <c r="C4" s="15"/>
      <c r="E4" s="15"/>
    </row>
    <row r="5" spans="2:10" x14ac:dyDescent="0.55000000000000004">
      <c r="C5" s="15"/>
      <c r="E5" s="15"/>
    </row>
    <row r="6" spans="2:10" x14ac:dyDescent="0.55000000000000004">
      <c r="C6" s="15"/>
      <c r="E6" s="15"/>
    </row>
    <row r="7" spans="2:10" x14ac:dyDescent="0.55000000000000004">
      <c r="C7" s="15"/>
      <c r="E7" s="15"/>
    </row>
    <row r="8" spans="2:10" x14ac:dyDescent="0.55000000000000004">
      <c r="B8" s="17" t="s">
        <v>41</v>
      </c>
      <c r="C8" s="54"/>
      <c r="E8" s="15"/>
    </row>
    <row r="9" spans="2:10" x14ac:dyDescent="0.45">
      <c r="B9" s="17" t="s">
        <v>42</v>
      </c>
      <c r="C9" s="55"/>
    </row>
    <row r="10" spans="2:10" x14ac:dyDescent="0.45">
      <c r="B10" s="17" t="s">
        <v>43</v>
      </c>
      <c r="C10" s="54"/>
    </row>
    <row r="11" spans="2:10" x14ac:dyDescent="0.45">
      <c r="B11" s="17" t="s">
        <v>44</v>
      </c>
      <c r="C11" s="54"/>
    </row>
    <row r="12" spans="2:10" x14ac:dyDescent="0.45">
      <c r="B12" s="17" t="s">
        <v>45</v>
      </c>
      <c r="C12" s="56">
        <v>45161</v>
      </c>
    </row>
    <row r="16" spans="2:10" ht="42" customHeight="1" x14ac:dyDescent="0.55000000000000004">
      <c r="B16" s="65" t="s">
        <v>200</v>
      </c>
      <c r="C16" s="65"/>
      <c r="D16" s="65"/>
      <c r="E16" s="65"/>
      <c r="F16" s="65"/>
      <c r="G16" s="65"/>
      <c r="H16" s="65"/>
      <c r="I16" s="65"/>
      <c r="J16" s="65"/>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85"/>
  <sheetViews>
    <sheetView tabSelected="1" topLeftCell="C1" zoomScale="60" zoomScaleNormal="60" workbookViewId="0">
      <selection activeCell="F14" sqref="F14"/>
    </sheetView>
  </sheetViews>
  <sheetFormatPr defaultColWidth="11.41796875" defaultRowHeight="17.7" x14ac:dyDescent="0.55000000000000004"/>
  <cols>
    <col min="1" max="1" width="8" style="40" bestFit="1" customWidth="1"/>
    <col min="2" max="2" width="18" style="2" bestFit="1" customWidth="1"/>
    <col min="3" max="3" width="21.26171875" style="2" customWidth="1"/>
    <col min="4" max="4" width="26.26171875" style="2" customWidth="1"/>
    <col min="5" max="5" width="20.83984375" style="2" customWidth="1"/>
    <col min="6" max="6" width="24" style="2" customWidth="1"/>
    <col min="7" max="7" width="11.578125" style="2" customWidth="1"/>
    <col min="8" max="8" width="30.41796875" style="2" customWidth="1"/>
    <col min="9" max="9" width="28.26171875" style="2" customWidth="1"/>
    <col min="10" max="10" width="7.41796875" style="2" customWidth="1"/>
    <col min="11" max="11" width="11" style="2" customWidth="1"/>
    <col min="12" max="12" width="88.83984375" style="2" customWidth="1"/>
    <col min="13" max="19" width="11.41796875" style="2"/>
    <col min="20" max="20" width="15.41796875" style="2" customWidth="1"/>
    <col min="21" max="16384" width="11.41796875" style="2"/>
  </cols>
  <sheetData>
    <row r="1" spans="1:12" s="1" customFormat="1" ht="36" customHeight="1" thickBot="1" x14ac:dyDescent="0.6">
      <c r="A1" s="66" t="s">
        <v>196</v>
      </c>
      <c r="B1" s="66"/>
      <c r="C1" s="66"/>
      <c r="D1" s="66"/>
      <c r="E1" s="66"/>
      <c r="F1" s="66"/>
      <c r="G1" s="66"/>
      <c r="H1" s="66"/>
      <c r="I1" s="66"/>
    </row>
    <row r="2" spans="1:12" ht="75" customHeight="1" thickBot="1" x14ac:dyDescent="0.55000000000000004">
      <c r="A2" s="39"/>
      <c r="B2" s="24" t="s">
        <v>142</v>
      </c>
      <c r="C2" s="7" t="s">
        <v>0</v>
      </c>
      <c r="D2" s="9" t="s">
        <v>190</v>
      </c>
      <c r="E2" s="25"/>
      <c r="F2" s="57" t="s">
        <v>191</v>
      </c>
      <c r="G2" s="58" t="s">
        <v>31</v>
      </c>
      <c r="H2" s="59" t="s">
        <v>71</v>
      </c>
      <c r="I2" s="59" t="s">
        <v>202</v>
      </c>
      <c r="J2" s="26"/>
      <c r="K2" s="69" t="s">
        <v>197</v>
      </c>
      <c r="L2" s="70"/>
    </row>
    <row r="3" spans="1:12" ht="15.75" customHeight="1" x14ac:dyDescent="0.55000000000000004">
      <c r="A3" s="88" t="s">
        <v>199</v>
      </c>
      <c r="B3" s="13" t="s">
        <v>22</v>
      </c>
      <c r="C3" s="5" t="s">
        <v>192</v>
      </c>
      <c r="D3" s="27">
        <v>2.1659999999999999</v>
      </c>
      <c r="E3" s="26"/>
      <c r="F3" s="41">
        <v>0</v>
      </c>
      <c r="G3" s="42">
        <f t="shared" ref="G3:G33" si="0">IF(OR(NET_NAME="NA",F:F="NA"),"NA",PACKAGE_LENGTH+F:F)</f>
        <v>2.1659999999999999</v>
      </c>
      <c r="H3" s="60">
        <f>IF(OR(NET_NAME="NA",F:F="NA"),"NA",G:G-AVERAGEA(CLOCK_A_LENGHTS))</f>
        <v>-5.1234999999999999</v>
      </c>
      <c r="I3" s="96"/>
      <c r="J3" s="26"/>
      <c r="K3" s="14" t="s">
        <v>34</v>
      </c>
      <c r="L3" s="3" t="s">
        <v>32</v>
      </c>
    </row>
    <row r="4" spans="1:12" ht="16.5" customHeight="1" thickBot="1" x14ac:dyDescent="0.6">
      <c r="A4" s="89"/>
      <c r="B4" s="14" t="s">
        <v>25</v>
      </c>
      <c r="C4" s="6" t="s">
        <v>193</v>
      </c>
      <c r="D4" s="28">
        <v>6.9660000000000002</v>
      </c>
      <c r="E4" s="26"/>
      <c r="F4" s="43">
        <v>0</v>
      </c>
      <c r="G4" s="44">
        <f t="shared" si="0"/>
        <v>6.9660000000000002</v>
      </c>
      <c r="H4" s="61">
        <f>IF(OR(NET_NAME="NA",F:F="NA"),"NA",G:G-AVERAGEA(CLOCK_A_LENGHTS))</f>
        <v>-0.32350000000000012</v>
      </c>
      <c r="I4" s="97"/>
      <c r="J4" s="26"/>
      <c r="K4" s="8" t="s">
        <v>34</v>
      </c>
      <c r="L4" s="4" t="s">
        <v>33</v>
      </c>
    </row>
    <row r="5" spans="1:12" ht="17.5" customHeight="1" thickBot="1" x14ac:dyDescent="0.6">
      <c r="A5" s="89"/>
      <c r="B5" s="14" t="s">
        <v>21</v>
      </c>
      <c r="C5" s="31" t="s">
        <v>72</v>
      </c>
      <c r="D5" s="28">
        <v>3.355</v>
      </c>
      <c r="E5" s="26"/>
      <c r="F5" s="43">
        <v>0</v>
      </c>
      <c r="G5" s="44">
        <f t="shared" si="0"/>
        <v>3.355</v>
      </c>
      <c r="H5" s="61">
        <f>IF(OR(NET_NAME="NA",F:F="NA"),"NA",G:G-AVERAGEA(CLOCK_A_LENGHTS))</f>
        <v>-3.9345000000000003</v>
      </c>
      <c r="I5" s="97"/>
      <c r="J5" s="26"/>
    </row>
    <row r="6" spans="1:12" ht="17.5" customHeight="1" x14ac:dyDescent="0.55000000000000004">
      <c r="A6" s="89"/>
      <c r="B6" s="14" t="s">
        <v>20</v>
      </c>
      <c r="C6" s="31" t="s">
        <v>73</v>
      </c>
      <c r="D6" s="28">
        <v>3.3530000000000002</v>
      </c>
      <c r="E6" s="26"/>
      <c r="F6" s="43">
        <v>0</v>
      </c>
      <c r="G6" s="44">
        <f t="shared" si="0"/>
        <v>3.3530000000000002</v>
      </c>
      <c r="H6" s="61">
        <f>IF(OR(NET_NAME="NA",F:F="NA"),"NA",G:G-AVERAGEA(CLOCK_A_LENGHTS))</f>
        <v>-3.9365000000000001</v>
      </c>
      <c r="I6" s="97"/>
      <c r="J6" s="26"/>
      <c r="K6" s="71" t="s">
        <v>198</v>
      </c>
      <c r="L6" s="72"/>
    </row>
    <row r="7" spans="1:12" ht="15.75" customHeight="1" thickBot="1" x14ac:dyDescent="0.6">
      <c r="A7" s="89"/>
      <c r="B7" s="14" t="s">
        <v>30</v>
      </c>
      <c r="C7" s="6" t="s">
        <v>75</v>
      </c>
      <c r="D7" s="28">
        <v>6.8860000000000001</v>
      </c>
      <c r="E7" s="26"/>
      <c r="F7" s="43">
        <v>0</v>
      </c>
      <c r="G7" s="44">
        <f t="shared" si="0"/>
        <v>6.8860000000000001</v>
      </c>
      <c r="H7" s="91"/>
      <c r="I7" s="97"/>
      <c r="J7" s="26"/>
      <c r="K7" s="73"/>
      <c r="L7" s="74"/>
    </row>
    <row r="8" spans="1:12" ht="15.75" customHeight="1" x14ac:dyDescent="0.55000000000000004">
      <c r="A8" s="89"/>
      <c r="B8" s="14" t="s">
        <v>17</v>
      </c>
      <c r="C8" s="6" t="s">
        <v>76</v>
      </c>
      <c r="D8" s="28">
        <v>7.6929999999999996</v>
      </c>
      <c r="E8" s="26"/>
      <c r="F8" s="43">
        <v>0</v>
      </c>
      <c r="G8" s="44">
        <f t="shared" si="0"/>
        <v>7.6929999999999996</v>
      </c>
      <c r="H8" s="91"/>
      <c r="I8" s="97"/>
      <c r="J8" s="26"/>
    </row>
    <row r="9" spans="1:12" ht="15.75" customHeight="1" x14ac:dyDescent="0.55000000000000004">
      <c r="A9" s="89"/>
      <c r="B9" s="14" t="s">
        <v>29</v>
      </c>
      <c r="C9" s="6" t="s">
        <v>77</v>
      </c>
      <c r="D9" s="28">
        <v>7.3019999999999996</v>
      </c>
      <c r="E9" s="26"/>
      <c r="F9" s="43">
        <v>0</v>
      </c>
      <c r="G9" s="44">
        <f t="shared" si="0"/>
        <v>7.3019999999999996</v>
      </c>
      <c r="H9" s="61">
        <f t="shared" ref="H9:H14" si="1">IF(OR(NET_NAME="NA",F:F="NA"),"NA",G:G-AVERAGEA(CLOCK_A_LENGHTS))</f>
        <v>1.2499999999999289E-2</v>
      </c>
      <c r="I9" s="97"/>
      <c r="J9" s="26"/>
    </row>
    <row r="10" spans="1:12" ht="15.75" customHeight="1" thickBot="1" x14ac:dyDescent="0.6">
      <c r="A10" s="89"/>
      <c r="B10" s="14" t="s">
        <v>16</v>
      </c>
      <c r="C10" s="6" t="s">
        <v>78</v>
      </c>
      <c r="D10" s="28">
        <v>8.0259999999999998</v>
      </c>
      <c r="E10" s="26"/>
      <c r="F10" s="43">
        <v>0</v>
      </c>
      <c r="G10" s="44">
        <f t="shared" si="0"/>
        <v>8.0259999999999998</v>
      </c>
      <c r="H10" s="61">
        <f t="shared" si="1"/>
        <v>0.73649999999999949</v>
      </c>
      <c r="I10" s="97"/>
      <c r="J10" s="26"/>
      <c r="K10" s="19" t="s">
        <v>144</v>
      </c>
      <c r="L10" s="19"/>
    </row>
    <row r="11" spans="1:12" ht="15.75" customHeight="1" thickBot="1" x14ac:dyDescent="0.6">
      <c r="A11" s="89"/>
      <c r="B11" s="14" t="s">
        <v>28</v>
      </c>
      <c r="C11" s="31" t="s">
        <v>79</v>
      </c>
      <c r="D11" s="28">
        <v>5.9450000000000003</v>
      </c>
      <c r="E11" s="26"/>
      <c r="F11" s="43">
        <v>0</v>
      </c>
      <c r="G11" s="44">
        <f t="shared" si="0"/>
        <v>5.9450000000000003</v>
      </c>
      <c r="H11" s="61">
        <f t="shared" si="1"/>
        <v>-1.3445</v>
      </c>
      <c r="I11" s="97"/>
      <c r="J11" s="26"/>
    </row>
    <row r="12" spans="1:12" ht="15.75" customHeight="1" thickBot="1" x14ac:dyDescent="0.6">
      <c r="A12" s="89"/>
      <c r="B12" s="14" t="s">
        <v>18</v>
      </c>
      <c r="C12" s="31" t="s">
        <v>74</v>
      </c>
      <c r="D12" s="28">
        <v>5.9050000000000002</v>
      </c>
      <c r="E12" s="26"/>
      <c r="F12" s="43">
        <v>0</v>
      </c>
      <c r="G12" s="44">
        <f t="shared" si="0"/>
        <v>5.9050000000000002</v>
      </c>
      <c r="H12" s="61">
        <f t="shared" si="1"/>
        <v>-1.3845000000000001</v>
      </c>
      <c r="I12" s="97"/>
      <c r="J12" s="26"/>
      <c r="K12" s="93" t="s">
        <v>201</v>
      </c>
      <c r="L12" s="93"/>
    </row>
    <row r="13" spans="1:12" ht="15.75" customHeight="1" thickBot="1" x14ac:dyDescent="0.6">
      <c r="A13" s="89"/>
      <c r="B13" s="14" t="s">
        <v>27</v>
      </c>
      <c r="C13" s="31" t="s">
        <v>80</v>
      </c>
      <c r="D13" s="28">
        <v>5.194</v>
      </c>
      <c r="E13" s="26"/>
      <c r="F13" s="43">
        <v>0</v>
      </c>
      <c r="G13" s="44">
        <f t="shared" si="0"/>
        <v>5.194</v>
      </c>
      <c r="H13" s="61">
        <f t="shared" si="1"/>
        <v>-2.0955000000000004</v>
      </c>
      <c r="I13" s="97"/>
    </row>
    <row r="14" spans="1:12" ht="15.75" customHeight="1" thickBot="1" x14ac:dyDescent="0.6">
      <c r="A14" s="89"/>
      <c r="B14" s="22" t="s">
        <v>24</v>
      </c>
      <c r="C14" s="31" t="s">
        <v>81</v>
      </c>
      <c r="D14" s="30">
        <v>4.6879999999999997</v>
      </c>
      <c r="E14" s="26"/>
      <c r="F14" s="45">
        <v>0</v>
      </c>
      <c r="G14" s="46">
        <f t="shared" si="0"/>
        <v>4.6879999999999997</v>
      </c>
      <c r="H14" s="62">
        <f t="shared" si="1"/>
        <v>-2.6015000000000006</v>
      </c>
      <c r="I14" s="97"/>
    </row>
    <row r="15" spans="1:12" ht="15.4" customHeight="1" x14ac:dyDescent="0.55000000000000004">
      <c r="A15" s="89"/>
      <c r="B15" s="36" t="s">
        <v>26</v>
      </c>
      <c r="C15" s="37" t="s">
        <v>194</v>
      </c>
      <c r="D15" s="38">
        <v>6.0830000000000002</v>
      </c>
      <c r="E15" s="26"/>
      <c r="F15" s="47">
        <v>0</v>
      </c>
      <c r="G15" s="48">
        <f t="shared" si="0"/>
        <v>6.0830000000000002</v>
      </c>
      <c r="H15" s="63">
        <f>IF(OR(NET_NAME="NA",F:F="NA"),"NA",G:G-AVERAGEA(CLOCK_B_LENGHTS))</f>
        <v>-5.0804999999999989</v>
      </c>
      <c r="I15" s="97"/>
    </row>
    <row r="16" spans="1:12" ht="15.75" customHeight="1" thickBot="1" x14ac:dyDescent="0.6">
      <c r="A16" s="89"/>
      <c r="B16" s="14" t="s">
        <v>19</v>
      </c>
      <c r="C16" s="6" t="s">
        <v>195</v>
      </c>
      <c r="D16" s="28">
        <v>5.9260000000000002</v>
      </c>
      <c r="E16" s="26"/>
      <c r="F16" s="43">
        <v>0</v>
      </c>
      <c r="G16" s="44">
        <f t="shared" si="0"/>
        <v>5.9260000000000002</v>
      </c>
      <c r="H16" s="61">
        <f>IF(OR(NET_NAME="NA",F:F="NA"),"NA",G:G-AVERAGEA(CLOCK_B_LENGHTS))</f>
        <v>-5.2374999999999989</v>
      </c>
      <c r="I16" s="97"/>
    </row>
    <row r="17" spans="1:9" ht="17.5" customHeight="1" thickBot="1" x14ac:dyDescent="0.6">
      <c r="A17" s="89"/>
      <c r="B17" s="14" t="s">
        <v>23</v>
      </c>
      <c r="C17" s="31" t="s">
        <v>82</v>
      </c>
      <c r="D17" s="28">
        <v>4.07</v>
      </c>
      <c r="E17" s="26"/>
      <c r="F17" s="43">
        <v>0</v>
      </c>
      <c r="G17" s="44">
        <f t="shared" si="0"/>
        <v>4.07</v>
      </c>
      <c r="H17" s="61">
        <f>IF(OR(NET_NAME="NA",F:F="NA"),"NA",G:G-AVERAGEA(CLOCK_B_LENGHTS))</f>
        <v>-7.0934999999999988</v>
      </c>
      <c r="I17" s="97"/>
    </row>
    <row r="18" spans="1:9" ht="15.75" customHeight="1" x14ac:dyDescent="0.55000000000000004">
      <c r="A18" s="89"/>
      <c r="B18" s="14" t="s">
        <v>54</v>
      </c>
      <c r="C18" s="31" t="s">
        <v>83</v>
      </c>
      <c r="D18" s="28">
        <v>3.2290000000000001</v>
      </c>
      <c r="E18" s="26"/>
      <c r="F18" s="43">
        <v>0</v>
      </c>
      <c r="G18" s="44">
        <f t="shared" si="0"/>
        <v>3.2290000000000001</v>
      </c>
      <c r="H18" s="61">
        <f>IF(OR(NET_NAME="NA",F:F="NA"),"NA",G:G-AVERAGEA(CLOCK_B_LENGHTS))</f>
        <v>-7.934499999999999</v>
      </c>
      <c r="I18" s="97"/>
    </row>
    <row r="19" spans="1:9" ht="15.75" customHeight="1" x14ac:dyDescent="0.55000000000000004">
      <c r="A19" s="89"/>
      <c r="B19" s="14" t="s">
        <v>55</v>
      </c>
      <c r="C19" s="6" t="s">
        <v>84</v>
      </c>
      <c r="D19" s="28">
        <v>11.462999999999999</v>
      </c>
      <c r="E19" s="26"/>
      <c r="F19" s="43">
        <v>0</v>
      </c>
      <c r="G19" s="44">
        <f t="shared" si="0"/>
        <v>11.462999999999999</v>
      </c>
      <c r="H19" s="67"/>
      <c r="I19" s="94">
        <f>AVERAGEA(CLOCK_A_LENGHTS)-AVERAGEA(CLOCK_B_LENGHTS)</f>
        <v>-3.8739999999999988</v>
      </c>
    </row>
    <row r="20" spans="1:9" ht="15.75" customHeight="1" x14ac:dyDescent="0.55000000000000004">
      <c r="A20" s="89"/>
      <c r="B20" s="14" t="s">
        <v>136</v>
      </c>
      <c r="C20" s="6" t="s">
        <v>85</v>
      </c>
      <c r="D20" s="28">
        <v>10.864000000000001</v>
      </c>
      <c r="E20" s="26"/>
      <c r="F20" s="43">
        <v>0</v>
      </c>
      <c r="G20" s="44">
        <f t="shared" si="0"/>
        <v>10.864000000000001</v>
      </c>
      <c r="H20" s="68"/>
      <c r="I20" s="94"/>
    </row>
    <row r="21" spans="1:9" ht="15.75" customHeight="1" x14ac:dyDescent="0.55000000000000004">
      <c r="A21" s="89"/>
      <c r="B21" s="14" t="s">
        <v>56</v>
      </c>
      <c r="C21" s="6" t="s">
        <v>86</v>
      </c>
      <c r="D21" s="28">
        <v>7.9660000000000002</v>
      </c>
      <c r="E21" s="26"/>
      <c r="F21" s="43">
        <v>0</v>
      </c>
      <c r="G21" s="44">
        <f t="shared" si="0"/>
        <v>7.9660000000000002</v>
      </c>
      <c r="H21" s="61">
        <f t="shared" ref="H21:H26" si="2">IF(OR(NET_NAME="NA",F:F="NA"),"NA",G:G-AVERAGEA(CLOCK_B_LENGHTS))</f>
        <v>-3.1974999999999989</v>
      </c>
      <c r="I21" s="97"/>
    </row>
    <row r="22" spans="1:9" ht="15.75" customHeight="1" thickBot="1" x14ac:dyDescent="0.6">
      <c r="A22" s="89"/>
      <c r="B22" s="14" t="s">
        <v>57</v>
      </c>
      <c r="C22" s="6" t="s">
        <v>87</v>
      </c>
      <c r="D22" s="28">
        <v>4.2619999999999996</v>
      </c>
      <c r="E22" s="26"/>
      <c r="F22" s="43">
        <v>0</v>
      </c>
      <c r="G22" s="44">
        <f t="shared" si="0"/>
        <v>4.2619999999999996</v>
      </c>
      <c r="H22" s="61">
        <f t="shared" si="2"/>
        <v>-6.9014999999999995</v>
      </c>
      <c r="I22" s="97"/>
    </row>
    <row r="23" spans="1:9" ht="15.75" customHeight="1" thickBot="1" x14ac:dyDescent="0.6">
      <c r="A23" s="89"/>
      <c r="B23" s="14" t="s">
        <v>58</v>
      </c>
      <c r="C23" s="31" t="s">
        <v>88</v>
      </c>
      <c r="D23" s="28">
        <v>7.9749999999999996</v>
      </c>
      <c r="E23" s="26"/>
      <c r="F23" s="43">
        <v>0</v>
      </c>
      <c r="G23" s="44">
        <f t="shared" si="0"/>
        <v>7.9749999999999996</v>
      </c>
      <c r="H23" s="61">
        <f t="shared" si="2"/>
        <v>-3.1884999999999994</v>
      </c>
      <c r="I23" s="97"/>
    </row>
    <row r="24" spans="1:9" ht="15.6" customHeight="1" thickBot="1" x14ac:dyDescent="0.6">
      <c r="A24" s="89"/>
      <c r="B24" s="14" t="s">
        <v>59</v>
      </c>
      <c r="C24" s="31" t="s">
        <v>89</v>
      </c>
      <c r="D24" s="28">
        <v>6.5990000000000002</v>
      </c>
      <c r="E24" s="26"/>
      <c r="F24" s="43">
        <v>0</v>
      </c>
      <c r="G24" s="44">
        <f t="shared" si="0"/>
        <v>6.5990000000000002</v>
      </c>
      <c r="H24" s="61">
        <f t="shared" si="2"/>
        <v>-4.5644999999999989</v>
      </c>
      <c r="I24" s="97"/>
    </row>
    <row r="25" spans="1:9" ht="15.6" customHeight="1" thickBot="1" x14ac:dyDescent="0.6">
      <c r="A25" s="89"/>
      <c r="B25" s="14" t="s">
        <v>60</v>
      </c>
      <c r="C25" s="31" t="s">
        <v>90</v>
      </c>
      <c r="D25" s="28">
        <v>5.66</v>
      </c>
      <c r="E25" s="26"/>
      <c r="F25" s="43">
        <v>0</v>
      </c>
      <c r="G25" s="44">
        <f t="shared" si="0"/>
        <v>5.66</v>
      </c>
      <c r="H25" s="61">
        <f t="shared" si="2"/>
        <v>-5.5034999999999989</v>
      </c>
      <c r="I25" s="97"/>
    </row>
    <row r="26" spans="1:9" ht="15.6" customHeight="1" thickBot="1" x14ac:dyDescent="0.6">
      <c r="A26" s="89"/>
      <c r="B26" s="23" t="s">
        <v>61</v>
      </c>
      <c r="C26" s="31" t="s">
        <v>91</v>
      </c>
      <c r="D26" s="32">
        <v>4.8860000000000001</v>
      </c>
      <c r="E26" s="26"/>
      <c r="F26" s="49">
        <v>0</v>
      </c>
      <c r="G26" s="50">
        <f t="shared" si="0"/>
        <v>4.8860000000000001</v>
      </c>
      <c r="H26" s="64">
        <f t="shared" si="2"/>
        <v>-6.277499999999999</v>
      </c>
      <c r="I26" s="97"/>
    </row>
    <row r="27" spans="1:9" ht="15.6" customHeight="1" x14ac:dyDescent="0.55000000000000004">
      <c r="A27" s="89"/>
      <c r="B27" s="13" t="s">
        <v>62</v>
      </c>
      <c r="C27" s="5" t="s">
        <v>143</v>
      </c>
      <c r="D27" s="27">
        <v>6.5119999999999996</v>
      </c>
      <c r="E27" s="26"/>
      <c r="F27" s="51" t="s">
        <v>143</v>
      </c>
      <c r="G27" s="42" t="str">
        <f t="shared" si="0"/>
        <v>NA</v>
      </c>
      <c r="H27" s="60" t="str">
        <f t="shared" ref="H27:H33" si="3">IF(OR(NET_NAME="NA",F:F="NA"),"NA",G:G-AVERAGEA(CLOCK_A_LENGHTS))</f>
        <v>NA</v>
      </c>
      <c r="I27" s="97"/>
    </row>
    <row r="28" spans="1:9" ht="15.6" customHeight="1" x14ac:dyDescent="0.55000000000000004">
      <c r="A28" s="89"/>
      <c r="B28" s="14" t="s">
        <v>63</v>
      </c>
      <c r="C28" s="6" t="s">
        <v>143</v>
      </c>
      <c r="D28" s="28">
        <v>8.5359999999999996</v>
      </c>
      <c r="E28" s="26"/>
      <c r="F28" s="52" t="s">
        <v>143</v>
      </c>
      <c r="G28" s="44" t="str">
        <f t="shared" si="0"/>
        <v>NA</v>
      </c>
      <c r="H28" s="61" t="str">
        <f t="shared" si="3"/>
        <v>NA</v>
      </c>
      <c r="I28" s="97"/>
    </row>
    <row r="29" spans="1:9" ht="15.6" customHeight="1" x14ac:dyDescent="0.55000000000000004">
      <c r="A29" s="89"/>
      <c r="B29" s="14" t="s">
        <v>64</v>
      </c>
      <c r="C29" s="6" t="s">
        <v>143</v>
      </c>
      <c r="D29" s="28">
        <v>9.2710000000000008</v>
      </c>
      <c r="E29" s="26"/>
      <c r="F29" s="52" t="s">
        <v>143</v>
      </c>
      <c r="G29" s="44" t="str">
        <f t="shared" si="0"/>
        <v>NA</v>
      </c>
      <c r="H29" s="61" t="str">
        <f t="shared" si="3"/>
        <v>NA</v>
      </c>
      <c r="I29" s="97"/>
    </row>
    <row r="30" spans="1:9" ht="15.75" customHeight="1" x14ac:dyDescent="0.55000000000000004">
      <c r="A30" s="89"/>
      <c r="B30" s="14" t="s">
        <v>65</v>
      </c>
      <c r="C30" s="6" t="s">
        <v>143</v>
      </c>
      <c r="D30" s="28">
        <v>6.3079999999999998</v>
      </c>
      <c r="E30" s="26"/>
      <c r="F30" s="52" t="s">
        <v>143</v>
      </c>
      <c r="G30" s="44" t="str">
        <f t="shared" si="0"/>
        <v>NA</v>
      </c>
      <c r="H30" s="61" t="str">
        <f t="shared" si="3"/>
        <v>NA</v>
      </c>
      <c r="I30" s="97"/>
    </row>
    <row r="31" spans="1:9" ht="15.75" customHeight="1" x14ac:dyDescent="0.55000000000000004">
      <c r="A31" s="89"/>
      <c r="B31" s="14" t="s">
        <v>66</v>
      </c>
      <c r="C31" s="6" t="s">
        <v>143</v>
      </c>
      <c r="D31" s="28">
        <v>10.403</v>
      </c>
      <c r="E31" s="26"/>
      <c r="F31" s="52" t="s">
        <v>143</v>
      </c>
      <c r="G31" s="44" t="str">
        <f t="shared" si="0"/>
        <v>NA</v>
      </c>
      <c r="H31" s="61" t="str">
        <f t="shared" si="3"/>
        <v>NA</v>
      </c>
      <c r="I31" s="97"/>
    </row>
    <row r="32" spans="1:9" ht="15.75" customHeight="1" x14ac:dyDescent="0.55000000000000004">
      <c r="A32" s="89"/>
      <c r="B32" s="14" t="s">
        <v>67</v>
      </c>
      <c r="C32" s="6" t="s">
        <v>143</v>
      </c>
      <c r="D32" s="28">
        <v>6.702</v>
      </c>
      <c r="E32" s="26"/>
      <c r="F32" s="52" t="s">
        <v>143</v>
      </c>
      <c r="G32" s="44" t="str">
        <f t="shared" si="0"/>
        <v>NA</v>
      </c>
      <c r="H32" s="61" t="str">
        <f t="shared" si="3"/>
        <v>NA</v>
      </c>
      <c r="I32" s="97"/>
    </row>
    <row r="33" spans="1:9" ht="15.75" customHeight="1" thickBot="1" x14ac:dyDescent="0.6">
      <c r="A33" s="90"/>
      <c r="B33" s="22" t="s">
        <v>68</v>
      </c>
      <c r="C33" s="34" t="s">
        <v>143</v>
      </c>
      <c r="D33" s="30">
        <v>5.9269999999999996</v>
      </c>
      <c r="E33" s="26"/>
      <c r="F33" s="53" t="s">
        <v>143</v>
      </c>
      <c r="G33" s="46" t="str">
        <f t="shared" si="0"/>
        <v>NA</v>
      </c>
      <c r="H33" s="62" t="str">
        <f t="shared" si="3"/>
        <v>NA</v>
      </c>
      <c r="I33" s="98"/>
    </row>
    <row r="37" spans="1:9" ht="18" thickBot="1" x14ac:dyDescent="0.6"/>
    <row r="38" spans="1:9" ht="42.6" thickBot="1" x14ac:dyDescent="0.6">
      <c r="A38" s="39"/>
      <c r="B38" s="20" t="s">
        <v>142</v>
      </c>
      <c r="C38" s="7" t="s">
        <v>0</v>
      </c>
      <c r="D38" s="9" t="s">
        <v>190</v>
      </c>
      <c r="E38" s="25"/>
      <c r="F38" s="24" t="s">
        <v>191</v>
      </c>
      <c r="G38" s="7" t="s">
        <v>31</v>
      </c>
      <c r="H38" s="7" t="s">
        <v>69</v>
      </c>
      <c r="I38" s="9" t="s">
        <v>70</v>
      </c>
    </row>
    <row r="39" spans="1:9" ht="15" customHeight="1" x14ac:dyDescent="0.55000000000000004">
      <c r="A39" s="85" t="s">
        <v>14</v>
      </c>
      <c r="B39" s="10" t="s">
        <v>145</v>
      </c>
      <c r="C39" s="31" t="s">
        <v>93</v>
      </c>
      <c r="D39" s="27">
        <v>9.1549999999999994</v>
      </c>
      <c r="E39" s="26"/>
      <c r="F39" s="41">
        <v>0</v>
      </c>
      <c r="G39" s="42">
        <f t="shared" ref="G39:G82" si="4">IF(OR(NET_NAME="NA",F:F="NA"),"NA",PACKAGE_LENGTH+F:F)</f>
        <v>9.1549999999999994</v>
      </c>
      <c r="H39" s="42">
        <f t="shared" ref="H39:H47" si="5">IF(OR(NET_NAME="NA",F:F="NA"),"NA",G:G-AVERAGEA(DQS0_A_LENGTHS))</f>
        <v>1.3179999999999996</v>
      </c>
      <c r="I39" s="83"/>
    </row>
    <row r="40" spans="1:9" ht="14.1" x14ac:dyDescent="0.55000000000000004">
      <c r="A40" s="86"/>
      <c r="B40" s="11" t="s">
        <v>146</v>
      </c>
      <c r="C40" s="29" t="s">
        <v>92</v>
      </c>
      <c r="D40" s="28">
        <v>8.8510000000000009</v>
      </c>
      <c r="E40" s="26"/>
      <c r="F40" s="43">
        <v>0</v>
      </c>
      <c r="G40" s="44">
        <f t="shared" si="4"/>
        <v>8.8510000000000009</v>
      </c>
      <c r="H40" s="44">
        <f t="shared" si="5"/>
        <v>1.0140000000000011</v>
      </c>
      <c r="I40" s="84"/>
    </row>
    <row r="41" spans="1:9" ht="14.1" x14ac:dyDescent="0.55000000000000004">
      <c r="A41" s="86"/>
      <c r="B41" s="11" t="s">
        <v>147</v>
      </c>
      <c r="C41" s="29" t="s">
        <v>94</v>
      </c>
      <c r="D41" s="28">
        <v>9.7149999999999999</v>
      </c>
      <c r="E41" s="26"/>
      <c r="F41" s="43">
        <v>0</v>
      </c>
      <c r="G41" s="44">
        <f t="shared" si="4"/>
        <v>9.7149999999999999</v>
      </c>
      <c r="H41" s="44">
        <f t="shared" si="5"/>
        <v>1.8780000000000001</v>
      </c>
      <c r="I41" s="84"/>
    </row>
    <row r="42" spans="1:9" ht="14.1" x14ac:dyDescent="0.55000000000000004">
      <c r="A42" s="86"/>
      <c r="B42" s="11" t="s">
        <v>148</v>
      </c>
      <c r="C42" s="29" t="s">
        <v>95</v>
      </c>
      <c r="D42" s="28">
        <v>9.9239999999999995</v>
      </c>
      <c r="E42" s="26"/>
      <c r="F42" s="43">
        <v>0</v>
      </c>
      <c r="G42" s="44">
        <f t="shared" si="4"/>
        <v>9.9239999999999995</v>
      </c>
      <c r="H42" s="44">
        <f t="shared" si="5"/>
        <v>2.0869999999999997</v>
      </c>
      <c r="I42" s="84"/>
    </row>
    <row r="43" spans="1:9" ht="14.1" x14ac:dyDescent="0.55000000000000004">
      <c r="A43" s="86"/>
      <c r="B43" s="11" t="s">
        <v>149</v>
      </c>
      <c r="C43" s="29" t="s">
        <v>96</v>
      </c>
      <c r="D43" s="28">
        <v>8.1370000000000005</v>
      </c>
      <c r="E43" s="26"/>
      <c r="F43" s="43">
        <v>0</v>
      </c>
      <c r="G43" s="44">
        <f t="shared" si="4"/>
        <v>8.1370000000000005</v>
      </c>
      <c r="H43" s="44">
        <f t="shared" si="5"/>
        <v>0.30000000000000071</v>
      </c>
      <c r="I43" s="84"/>
    </row>
    <row r="44" spans="1:9" ht="14.1" x14ac:dyDescent="0.55000000000000004">
      <c r="A44" s="86"/>
      <c r="B44" s="11" t="s">
        <v>150</v>
      </c>
      <c r="C44" s="29" t="s">
        <v>97</v>
      </c>
      <c r="D44" s="28">
        <v>6.6539999999999999</v>
      </c>
      <c r="E44" s="26"/>
      <c r="F44" s="43">
        <v>0</v>
      </c>
      <c r="G44" s="44">
        <f t="shared" si="4"/>
        <v>6.6539999999999999</v>
      </c>
      <c r="H44" s="44">
        <f t="shared" si="5"/>
        <v>-1.1829999999999998</v>
      </c>
      <c r="I44" s="84"/>
    </row>
    <row r="45" spans="1:9" ht="14.1" x14ac:dyDescent="0.55000000000000004">
      <c r="A45" s="86"/>
      <c r="B45" s="11" t="s">
        <v>151</v>
      </c>
      <c r="C45" s="29" t="s">
        <v>98</v>
      </c>
      <c r="D45" s="28">
        <v>7.8810000000000002</v>
      </c>
      <c r="E45" s="26"/>
      <c r="F45" s="43">
        <v>0</v>
      </c>
      <c r="G45" s="44">
        <f t="shared" si="4"/>
        <v>7.8810000000000002</v>
      </c>
      <c r="H45" s="44">
        <f t="shared" si="5"/>
        <v>4.4000000000000483E-2</v>
      </c>
      <c r="I45" s="84"/>
    </row>
    <row r="46" spans="1:9" ht="14.1" x14ac:dyDescent="0.55000000000000004">
      <c r="A46" s="86"/>
      <c r="B46" s="11" t="s">
        <v>152</v>
      </c>
      <c r="C46" s="29" t="s">
        <v>99</v>
      </c>
      <c r="D46" s="28">
        <v>7.04</v>
      </c>
      <c r="E46" s="26"/>
      <c r="F46" s="43">
        <v>0</v>
      </c>
      <c r="G46" s="44">
        <f t="shared" si="4"/>
        <v>7.04</v>
      </c>
      <c r="H46" s="44">
        <f t="shared" si="5"/>
        <v>-0.79699999999999971</v>
      </c>
      <c r="I46" s="84"/>
    </row>
    <row r="47" spans="1:9" ht="14.1" x14ac:dyDescent="0.55000000000000004">
      <c r="A47" s="86"/>
      <c r="B47" s="11" t="s">
        <v>153</v>
      </c>
      <c r="C47" s="6" t="s">
        <v>100</v>
      </c>
      <c r="D47" s="28">
        <v>8.6519999999999992</v>
      </c>
      <c r="E47" s="26"/>
      <c r="F47" s="43">
        <v>0</v>
      </c>
      <c r="G47" s="44">
        <f t="shared" si="4"/>
        <v>8.6519999999999992</v>
      </c>
      <c r="H47" s="44">
        <f t="shared" si="5"/>
        <v>0.8149999999999995</v>
      </c>
      <c r="I47" s="84"/>
    </row>
    <row r="48" spans="1:9" ht="14.1" x14ac:dyDescent="0.55000000000000004">
      <c r="A48" s="86"/>
      <c r="B48" s="11" t="s">
        <v>154</v>
      </c>
      <c r="C48" s="6" t="s">
        <v>102</v>
      </c>
      <c r="D48" s="28">
        <v>7.8659999999999997</v>
      </c>
      <c r="E48" s="26"/>
      <c r="F48" s="43">
        <v>0</v>
      </c>
      <c r="G48" s="44">
        <f t="shared" si="4"/>
        <v>7.8659999999999997</v>
      </c>
      <c r="H48" s="77"/>
      <c r="I48" s="94">
        <f>IF(OR(NET_NAME="NA",F:F="NA"),"NA",AVERAGEA(DQS0_A_LENGTHS)-AVERAGEA(CLOCK_A_LENGHTS))</f>
        <v>0.54749999999999943</v>
      </c>
    </row>
    <row r="49" spans="1:9" ht="14.4" thickBot="1" x14ac:dyDescent="0.6">
      <c r="A49" s="87"/>
      <c r="B49" s="21" t="s">
        <v>155</v>
      </c>
      <c r="C49" s="34" t="s">
        <v>101</v>
      </c>
      <c r="D49" s="30">
        <v>7.8079999999999998</v>
      </c>
      <c r="E49" s="26"/>
      <c r="F49" s="45">
        <v>0</v>
      </c>
      <c r="G49" s="46">
        <f t="shared" si="4"/>
        <v>7.8079999999999998</v>
      </c>
      <c r="H49" s="78"/>
      <c r="I49" s="95"/>
    </row>
    <row r="50" spans="1:9" ht="15" customHeight="1" x14ac:dyDescent="0.55000000000000004">
      <c r="A50" s="85" t="s">
        <v>15</v>
      </c>
      <c r="B50" s="10" t="s">
        <v>156</v>
      </c>
      <c r="C50" s="31" t="s">
        <v>103</v>
      </c>
      <c r="D50" s="27">
        <v>9.391</v>
      </c>
      <c r="E50" s="26"/>
      <c r="F50" s="41">
        <v>0</v>
      </c>
      <c r="G50" s="42">
        <f t="shared" si="4"/>
        <v>9.391</v>
      </c>
      <c r="H50" s="42">
        <f t="shared" ref="H50:H58" si="6">IF(OR(NET_NAME="NA",F:F="NA"),"NA",G:G-AVERAGEA(DQS1_A_LENGTHS))</f>
        <v>0.76449999999999996</v>
      </c>
      <c r="I50" s="80"/>
    </row>
    <row r="51" spans="1:9" ht="14.1" x14ac:dyDescent="0.55000000000000004">
      <c r="A51" s="86"/>
      <c r="B51" s="11" t="s">
        <v>157</v>
      </c>
      <c r="C51" s="29" t="s">
        <v>104</v>
      </c>
      <c r="D51" s="28">
        <v>9.6590000000000007</v>
      </c>
      <c r="E51" s="26"/>
      <c r="F51" s="43">
        <v>0</v>
      </c>
      <c r="G51" s="44">
        <f t="shared" si="4"/>
        <v>9.6590000000000007</v>
      </c>
      <c r="H51" s="44">
        <f t="shared" si="6"/>
        <v>1.0325000000000006</v>
      </c>
      <c r="I51" s="81"/>
    </row>
    <row r="52" spans="1:9" ht="14.1" x14ac:dyDescent="0.55000000000000004">
      <c r="A52" s="86"/>
      <c r="B52" s="11" t="s">
        <v>158</v>
      </c>
      <c r="C52" s="29" t="s">
        <v>105</v>
      </c>
      <c r="D52" s="28">
        <v>9.5470000000000006</v>
      </c>
      <c r="E52" s="26"/>
      <c r="F52" s="43">
        <v>0</v>
      </c>
      <c r="G52" s="44">
        <f t="shared" si="4"/>
        <v>9.5470000000000006</v>
      </c>
      <c r="H52" s="44">
        <f t="shared" si="6"/>
        <v>0.92050000000000054</v>
      </c>
      <c r="I52" s="81"/>
    </row>
    <row r="53" spans="1:9" ht="14.1" x14ac:dyDescent="0.55000000000000004">
      <c r="A53" s="86"/>
      <c r="B53" s="11" t="s">
        <v>159</v>
      </c>
      <c r="C53" s="29" t="s">
        <v>106</v>
      </c>
      <c r="D53" s="28">
        <v>10.288</v>
      </c>
      <c r="E53" s="26"/>
      <c r="F53" s="43">
        <v>0</v>
      </c>
      <c r="G53" s="44">
        <f t="shared" si="4"/>
        <v>10.288</v>
      </c>
      <c r="H53" s="44">
        <f t="shared" si="6"/>
        <v>1.6615000000000002</v>
      </c>
      <c r="I53" s="81"/>
    </row>
    <row r="54" spans="1:9" ht="14.1" x14ac:dyDescent="0.55000000000000004">
      <c r="A54" s="86"/>
      <c r="B54" s="11" t="s">
        <v>160</v>
      </c>
      <c r="C54" s="29" t="s">
        <v>107</v>
      </c>
      <c r="D54" s="28">
        <v>8.6989999999999998</v>
      </c>
      <c r="E54" s="26"/>
      <c r="F54" s="43">
        <v>0</v>
      </c>
      <c r="G54" s="44">
        <f t="shared" si="4"/>
        <v>8.6989999999999998</v>
      </c>
      <c r="H54" s="44">
        <f t="shared" si="6"/>
        <v>7.2499999999999787E-2</v>
      </c>
      <c r="I54" s="81"/>
    </row>
    <row r="55" spans="1:9" ht="14.1" x14ac:dyDescent="0.55000000000000004">
      <c r="A55" s="86"/>
      <c r="B55" s="11" t="s">
        <v>161</v>
      </c>
      <c r="C55" s="29" t="s">
        <v>108</v>
      </c>
      <c r="D55" s="28">
        <v>6.6920000000000002</v>
      </c>
      <c r="E55" s="26"/>
      <c r="F55" s="43">
        <v>0</v>
      </c>
      <c r="G55" s="44">
        <f t="shared" si="4"/>
        <v>6.6920000000000002</v>
      </c>
      <c r="H55" s="44">
        <f t="shared" si="6"/>
        <v>-1.9344999999999999</v>
      </c>
      <c r="I55" s="81"/>
    </row>
    <row r="56" spans="1:9" ht="14.1" x14ac:dyDescent="0.55000000000000004">
      <c r="A56" s="86"/>
      <c r="B56" s="11" t="s">
        <v>162</v>
      </c>
      <c r="C56" s="29" t="s">
        <v>109</v>
      </c>
      <c r="D56" s="28">
        <v>7.5739999999999998</v>
      </c>
      <c r="E56" s="26"/>
      <c r="F56" s="43">
        <v>0</v>
      </c>
      <c r="G56" s="44">
        <f t="shared" si="4"/>
        <v>7.5739999999999998</v>
      </c>
      <c r="H56" s="44">
        <f t="shared" si="6"/>
        <v>-1.0525000000000002</v>
      </c>
      <c r="I56" s="81"/>
    </row>
    <row r="57" spans="1:9" ht="14.1" x14ac:dyDescent="0.55000000000000004">
      <c r="A57" s="86"/>
      <c r="B57" s="11" t="s">
        <v>163</v>
      </c>
      <c r="C57" s="29" t="s">
        <v>110</v>
      </c>
      <c r="D57" s="28">
        <v>8.5920000000000005</v>
      </c>
      <c r="E57" s="26"/>
      <c r="F57" s="43">
        <v>0</v>
      </c>
      <c r="G57" s="44">
        <f t="shared" si="4"/>
        <v>8.5920000000000005</v>
      </c>
      <c r="H57" s="44">
        <f t="shared" si="6"/>
        <v>-3.4499999999999531E-2</v>
      </c>
      <c r="I57" s="81"/>
    </row>
    <row r="58" spans="1:9" ht="14.1" x14ac:dyDescent="0.55000000000000004">
      <c r="A58" s="86"/>
      <c r="B58" s="11" t="s">
        <v>186</v>
      </c>
      <c r="C58" s="6" t="s">
        <v>111</v>
      </c>
      <c r="D58" s="28">
        <v>7.1189999999999998</v>
      </c>
      <c r="E58" s="26"/>
      <c r="F58" s="43">
        <v>0</v>
      </c>
      <c r="G58" s="44">
        <f t="shared" si="4"/>
        <v>7.1189999999999998</v>
      </c>
      <c r="H58" s="44">
        <f t="shared" si="6"/>
        <v>-1.5075000000000003</v>
      </c>
      <c r="I58" s="82"/>
    </row>
    <row r="59" spans="1:9" ht="14.1" x14ac:dyDescent="0.55000000000000004">
      <c r="A59" s="86"/>
      <c r="B59" s="11" t="s">
        <v>164</v>
      </c>
      <c r="C59" s="6" t="s">
        <v>112</v>
      </c>
      <c r="D59" s="28">
        <v>8.5869999999999997</v>
      </c>
      <c r="E59" s="26"/>
      <c r="F59" s="43">
        <v>0</v>
      </c>
      <c r="G59" s="44">
        <f t="shared" si="4"/>
        <v>8.5869999999999997</v>
      </c>
      <c r="H59" s="77"/>
      <c r="I59" s="75">
        <f>IF(OR(NET_NAME="NA",F:F="NA"),"NA",AVERAGEA(DQS1_A_LENGTHS)-AVERAGEA(CLOCK_A_LENGHTS))</f>
        <v>1.3369999999999997</v>
      </c>
    </row>
    <row r="60" spans="1:9" ht="14.4" thickBot="1" x14ac:dyDescent="0.6">
      <c r="A60" s="87"/>
      <c r="B60" s="21" t="s">
        <v>165</v>
      </c>
      <c r="C60" s="34" t="s">
        <v>113</v>
      </c>
      <c r="D60" s="30">
        <v>8.6660000000000004</v>
      </c>
      <c r="E60" s="26"/>
      <c r="F60" s="45">
        <v>0</v>
      </c>
      <c r="G60" s="46">
        <f t="shared" si="4"/>
        <v>8.6660000000000004</v>
      </c>
      <c r="H60" s="78"/>
      <c r="I60" s="76"/>
    </row>
    <row r="61" spans="1:9" ht="15" customHeight="1" x14ac:dyDescent="0.55000000000000004">
      <c r="A61" s="85" t="s">
        <v>52</v>
      </c>
      <c r="B61" s="10" t="s">
        <v>166</v>
      </c>
      <c r="C61" s="31" t="s">
        <v>115</v>
      </c>
      <c r="D61" s="27">
        <v>9.3170000000000002</v>
      </c>
      <c r="E61" s="26"/>
      <c r="F61" s="41">
        <v>0</v>
      </c>
      <c r="G61" s="42">
        <f t="shared" si="4"/>
        <v>9.3170000000000002</v>
      </c>
      <c r="H61" s="42">
        <f t="shared" ref="H61:H69" si="7">IF(OR(NET_NAME="NA",F:F="NA"),"NA",G:G-AVERAGEA(DQS0_B_LENGTHS))</f>
        <v>-0.50799999999999912</v>
      </c>
      <c r="I61" s="83"/>
    </row>
    <row r="62" spans="1:9" ht="14.1" x14ac:dyDescent="0.55000000000000004">
      <c r="A62" s="86"/>
      <c r="B62" s="11" t="s">
        <v>167</v>
      </c>
      <c r="C62" s="29" t="s">
        <v>116</v>
      </c>
      <c r="D62" s="28">
        <v>11.236000000000001</v>
      </c>
      <c r="E62" s="26"/>
      <c r="F62" s="43">
        <v>0</v>
      </c>
      <c r="G62" s="44">
        <f t="shared" si="4"/>
        <v>11.236000000000001</v>
      </c>
      <c r="H62" s="44">
        <f t="shared" si="7"/>
        <v>1.4110000000000014</v>
      </c>
      <c r="I62" s="84"/>
    </row>
    <row r="63" spans="1:9" ht="14.1" x14ac:dyDescent="0.55000000000000004">
      <c r="A63" s="86"/>
      <c r="B63" s="11" t="s">
        <v>168</v>
      </c>
      <c r="C63" s="29" t="s">
        <v>117</v>
      </c>
      <c r="D63" s="28">
        <v>8.5449999999999999</v>
      </c>
      <c r="E63" s="26"/>
      <c r="F63" s="43">
        <v>0</v>
      </c>
      <c r="G63" s="44">
        <f t="shared" si="4"/>
        <v>8.5449999999999999</v>
      </c>
      <c r="H63" s="44">
        <f t="shared" si="7"/>
        <v>-1.2799999999999994</v>
      </c>
      <c r="I63" s="84"/>
    </row>
    <row r="64" spans="1:9" ht="14.1" x14ac:dyDescent="0.55000000000000004">
      <c r="A64" s="86"/>
      <c r="B64" s="11" t="s">
        <v>169</v>
      </c>
      <c r="C64" s="29" t="s">
        <v>118</v>
      </c>
      <c r="D64" s="28">
        <v>10.029999999999999</v>
      </c>
      <c r="E64" s="26"/>
      <c r="F64" s="43">
        <v>0</v>
      </c>
      <c r="G64" s="44">
        <f t="shared" si="4"/>
        <v>10.029999999999999</v>
      </c>
      <c r="H64" s="44">
        <f t="shared" si="7"/>
        <v>0.20500000000000007</v>
      </c>
      <c r="I64" s="84"/>
    </row>
    <row r="65" spans="1:9" ht="14.1" x14ac:dyDescent="0.55000000000000004">
      <c r="A65" s="86"/>
      <c r="B65" s="11" t="s">
        <v>170</v>
      </c>
      <c r="C65" s="29" t="s">
        <v>119</v>
      </c>
      <c r="D65" s="28">
        <v>6.8369999999999997</v>
      </c>
      <c r="E65" s="26"/>
      <c r="F65" s="43">
        <v>0</v>
      </c>
      <c r="G65" s="44">
        <f t="shared" si="4"/>
        <v>6.8369999999999997</v>
      </c>
      <c r="H65" s="44">
        <f t="shared" si="7"/>
        <v>-2.9879999999999995</v>
      </c>
      <c r="I65" s="84"/>
    </row>
    <row r="66" spans="1:9" ht="14.1" x14ac:dyDescent="0.55000000000000004">
      <c r="A66" s="86"/>
      <c r="B66" s="11" t="s">
        <v>171</v>
      </c>
      <c r="C66" s="29" t="s">
        <v>120</v>
      </c>
      <c r="D66" s="28">
        <v>6.19</v>
      </c>
      <c r="E66" s="26"/>
      <c r="F66" s="43">
        <v>0</v>
      </c>
      <c r="G66" s="44">
        <f t="shared" si="4"/>
        <v>6.19</v>
      </c>
      <c r="H66" s="44">
        <f t="shared" si="7"/>
        <v>-3.6349999999999989</v>
      </c>
      <c r="I66" s="84"/>
    </row>
    <row r="67" spans="1:9" ht="14.1" x14ac:dyDescent="0.55000000000000004">
      <c r="A67" s="86"/>
      <c r="B67" s="11" t="s">
        <v>172</v>
      </c>
      <c r="C67" s="29" t="s">
        <v>135</v>
      </c>
      <c r="D67" s="28">
        <v>6.6130000000000004</v>
      </c>
      <c r="E67" s="26"/>
      <c r="F67" s="43">
        <v>0</v>
      </c>
      <c r="G67" s="44">
        <f t="shared" si="4"/>
        <v>6.6130000000000004</v>
      </c>
      <c r="H67" s="44">
        <f t="shared" si="7"/>
        <v>-3.2119999999999989</v>
      </c>
      <c r="I67" s="84"/>
    </row>
    <row r="68" spans="1:9" ht="14.1" x14ac:dyDescent="0.55000000000000004">
      <c r="A68" s="86"/>
      <c r="B68" s="11" t="s">
        <v>174</v>
      </c>
      <c r="C68" s="29" t="s">
        <v>121</v>
      </c>
      <c r="D68" s="28">
        <v>7.258</v>
      </c>
      <c r="E68" s="26"/>
      <c r="F68" s="43">
        <v>0</v>
      </c>
      <c r="G68" s="44">
        <f t="shared" si="4"/>
        <v>7.258</v>
      </c>
      <c r="H68" s="44">
        <f t="shared" si="7"/>
        <v>-2.5669999999999993</v>
      </c>
      <c r="I68" s="84"/>
    </row>
    <row r="69" spans="1:9" ht="14.1" x14ac:dyDescent="0.55000000000000004">
      <c r="A69" s="86"/>
      <c r="B69" s="11" t="s">
        <v>173</v>
      </c>
      <c r="C69" s="6" t="s">
        <v>122</v>
      </c>
      <c r="D69" s="28">
        <v>8.0109999999999992</v>
      </c>
      <c r="E69" s="26"/>
      <c r="F69" s="43">
        <v>0</v>
      </c>
      <c r="G69" s="44">
        <f t="shared" si="4"/>
        <v>8.0109999999999992</v>
      </c>
      <c r="H69" s="44">
        <f t="shared" si="7"/>
        <v>-1.8140000000000001</v>
      </c>
      <c r="I69" s="84"/>
    </row>
    <row r="70" spans="1:9" ht="14.1" x14ac:dyDescent="0.55000000000000004">
      <c r="A70" s="86"/>
      <c r="B70" s="11" t="s">
        <v>187</v>
      </c>
      <c r="C70" s="6" t="s">
        <v>123</v>
      </c>
      <c r="D70" s="28">
        <v>9.702</v>
      </c>
      <c r="E70" s="26"/>
      <c r="F70" s="43">
        <v>0</v>
      </c>
      <c r="G70" s="44">
        <f t="shared" si="4"/>
        <v>9.702</v>
      </c>
      <c r="H70" s="77"/>
      <c r="I70" s="75">
        <f>IF(OR(NET_NAME="NA",F:F="NA"),"NA",AVERAGEA(DQS0_B_LENGTHS)-AVERAGEA(CLOCK_B_LENGHTS))</f>
        <v>-1.3384999999999998</v>
      </c>
    </row>
    <row r="71" spans="1:9" ht="14.4" thickBot="1" x14ac:dyDescent="0.6">
      <c r="A71" s="92"/>
      <c r="B71" s="12" t="s">
        <v>188</v>
      </c>
      <c r="C71" s="35" t="s">
        <v>124</v>
      </c>
      <c r="D71" s="32">
        <v>9.9480000000000004</v>
      </c>
      <c r="E71" s="26"/>
      <c r="F71" s="45">
        <v>0</v>
      </c>
      <c r="G71" s="50">
        <f t="shared" si="4"/>
        <v>9.9480000000000004</v>
      </c>
      <c r="H71" s="79"/>
      <c r="I71" s="76"/>
    </row>
    <row r="72" spans="1:9" ht="15" customHeight="1" x14ac:dyDescent="0.55000000000000004">
      <c r="A72" s="85" t="s">
        <v>53</v>
      </c>
      <c r="B72" s="10" t="s">
        <v>175</v>
      </c>
      <c r="C72" s="31" t="s">
        <v>114</v>
      </c>
      <c r="D72" s="27">
        <v>5.59</v>
      </c>
      <c r="E72" s="26"/>
      <c r="F72" s="41">
        <v>0</v>
      </c>
      <c r="G72" s="42">
        <f t="shared" si="4"/>
        <v>5.59</v>
      </c>
      <c r="H72" s="42">
        <f t="shared" ref="H72:H80" si="8">IF(OR(NET_NAME="NA",F:F="NA"),"NA",G:G-AVERAGEA(DQS1_B_LENGTHS))</f>
        <v>-2.3950000000000005</v>
      </c>
      <c r="I72" s="83"/>
    </row>
    <row r="73" spans="1:9" ht="14.1" x14ac:dyDescent="0.55000000000000004">
      <c r="A73" s="86"/>
      <c r="B73" s="11" t="s">
        <v>176</v>
      </c>
      <c r="C73" s="29" t="s">
        <v>125</v>
      </c>
      <c r="D73" s="28">
        <v>8.0820000000000007</v>
      </c>
      <c r="E73" s="26"/>
      <c r="F73" s="43">
        <v>0</v>
      </c>
      <c r="G73" s="44">
        <f t="shared" si="4"/>
        <v>8.0820000000000007</v>
      </c>
      <c r="H73" s="44">
        <f t="shared" si="8"/>
        <v>9.7000000000000419E-2</v>
      </c>
      <c r="I73" s="84"/>
    </row>
    <row r="74" spans="1:9" ht="14.1" x14ac:dyDescent="0.55000000000000004">
      <c r="A74" s="86"/>
      <c r="B74" s="11" t="s">
        <v>177</v>
      </c>
      <c r="C74" s="29" t="s">
        <v>126</v>
      </c>
      <c r="D74" s="28">
        <v>7.05</v>
      </c>
      <c r="E74" s="26"/>
      <c r="F74" s="43">
        <v>0</v>
      </c>
      <c r="G74" s="44">
        <f t="shared" si="4"/>
        <v>7.05</v>
      </c>
      <c r="H74" s="44">
        <f t="shared" si="8"/>
        <v>-0.9350000000000005</v>
      </c>
      <c r="I74" s="84"/>
    </row>
    <row r="75" spans="1:9" ht="14.1" x14ac:dyDescent="0.55000000000000004">
      <c r="A75" s="86"/>
      <c r="B75" s="11" t="s">
        <v>178</v>
      </c>
      <c r="C75" s="29" t="s">
        <v>127</v>
      </c>
      <c r="D75" s="28">
        <v>6.4130000000000003</v>
      </c>
      <c r="E75" s="26"/>
      <c r="F75" s="43">
        <v>0</v>
      </c>
      <c r="G75" s="44">
        <f t="shared" si="4"/>
        <v>6.4130000000000003</v>
      </c>
      <c r="H75" s="44">
        <f t="shared" si="8"/>
        <v>-1.5720000000000001</v>
      </c>
      <c r="I75" s="84"/>
    </row>
    <row r="76" spans="1:9" ht="14.1" x14ac:dyDescent="0.55000000000000004">
      <c r="A76" s="86"/>
      <c r="B76" s="11" t="s">
        <v>179</v>
      </c>
      <c r="C76" s="29" t="s">
        <v>128</v>
      </c>
      <c r="D76" s="28">
        <v>6.6310000000000002</v>
      </c>
      <c r="E76" s="26"/>
      <c r="F76" s="43">
        <v>0</v>
      </c>
      <c r="G76" s="44">
        <f t="shared" si="4"/>
        <v>6.6310000000000002</v>
      </c>
      <c r="H76" s="44">
        <f t="shared" si="8"/>
        <v>-1.3540000000000001</v>
      </c>
      <c r="I76" s="84"/>
    </row>
    <row r="77" spans="1:9" ht="14.1" x14ac:dyDescent="0.55000000000000004">
      <c r="A77" s="86"/>
      <c r="B77" s="11" t="s">
        <v>180</v>
      </c>
      <c r="C77" s="29" t="s">
        <v>129</v>
      </c>
      <c r="D77" s="28">
        <v>6.0449999999999999</v>
      </c>
      <c r="E77" s="26"/>
      <c r="F77" s="43">
        <v>0</v>
      </c>
      <c r="G77" s="44">
        <f t="shared" si="4"/>
        <v>6.0449999999999999</v>
      </c>
      <c r="H77" s="44">
        <f t="shared" si="8"/>
        <v>-1.9400000000000004</v>
      </c>
      <c r="I77" s="84"/>
    </row>
    <row r="78" spans="1:9" ht="14.1" x14ac:dyDescent="0.55000000000000004">
      <c r="A78" s="86"/>
      <c r="B78" s="11" t="s">
        <v>181</v>
      </c>
      <c r="C78" s="29" t="s">
        <v>130</v>
      </c>
      <c r="D78" s="28">
        <v>6.0019999999999998</v>
      </c>
      <c r="E78" s="26"/>
      <c r="F78" s="43">
        <v>0</v>
      </c>
      <c r="G78" s="44">
        <f t="shared" si="4"/>
        <v>6.0019999999999998</v>
      </c>
      <c r="H78" s="44">
        <f t="shared" si="8"/>
        <v>-1.9830000000000005</v>
      </c>
      <c r="I78" s="84"/>
    </row>
    <row r="79" spans="1:9" ht="14.1" x14ac:dyDescent="0.55000000000000004">
      <c r="A79" s="86"/>
      <c r="B79" s="11" t="s">
        <v>182</v>
      </c>
      <c r="C79" s="29" t="s">
        <v>131</v>
      </c>
      <c r="D79" s="28">
        <v>6.7270000000000003</v>
      </c>
      <c r="E79" s="26"/>
      <c r="F79" s="43">
        <v>0</v>
      </c>
      <c r="G79" s="44">
        <f t="shared" si="4"/>
        <v>6.7270000000000003</v>
      </c>
      <c r="H79" s="44">
        <f t="shared" si="8"/>
        <v>-1.258</v>
      </c>
      <c r="I79" s="84"/>
    </row>
    <row r="80" spans="1:9" ht="14.1" x14ac:dyDescent="0.55000000000000004">
      <c r="A80" s="86"/>
      <c r="B80" s="11" t="s">
        <v>183</v>
      </c>
      <c r="C80" s="6" t="s">
        <v>132</v>
      </c>
      <c r="D80" s="28">
        <v>5.8339999999999996</v>
      </c>
      <c r="E80" s="26"/>
      <c r="F80" s="43">
        <v>0</v>
      </c>
      <c r="G80" s="44">
        <f t="shared" si="4"/>
        <v>5.8339999999999996</v>
      </c>
      <c r="H80" s="44">
        <f t="shared" si="8"/>
        <v>-2.1510000000000007</v>
      </c>
      <c r="I80" s="84"/>
    </row>
    <row r="81" spans="1:9" ht="14.1" x14ac:dyDescent="0.55000000000000004">
      <c r="A81" s="86"/>
      <c r="B81" s="11" t="s">
        <v>184</v>
      </c>
      <c r="C81" s="6" t="s">
        <v>133</v>
      </c>
      <c r="D81" s="28">
        <v>7.8109999999999999</v>
      </c>
      <c r="E81" s="26"/>
      <c r="F81" s="43">
        <v>0</v>
      </c>
      <c r="G81" s="44">
        <f t="shared" si="4"/>
        <v>7.8109999999999999</v>
      </c>
      <c r="H81" s="77"/>
      <c r="I81" s="75">
        <f>IF(OR(NET_NAME="NA",F:F="NA"),"NA",AVERAGEA(DQS1_B_LENGTHS)-AVERAGEA(CLOCK_B_LENGHTS))</f>
        <v>-3.1784999999999988</v>
      </c>
    </row>
    <row r="82" spans="1:9" ht="14.4" thickBot="1" x14ac:dyDescent="0.6">
      <c r="A82" s="87"/>
      <c r="B82" s="21" t="s">
        <v>185</v>
      </c>
      <c r="C82" s="34" t="s">
        <v>134</v>
      </c>
      <c r="D82" s="30">
        <v>8.1590000000000007</v>
      </c>
      <c r="E82" s="26"/>
      <c r="F82" s="45">
        <v>0</v>
      </c>
      <c r="G82" s="46">
        <f t="shared" si="4"/>
        <v>8.1590000000000007</v>
      </c>
      <c r="H82" s="78"/>
      <c r="I82" s="76"/>
    </row>
    <row r="85" spans="1:9" x14ac:dyDescent="0.55000000000000004">
      <c r="F85" s="33"/>
    </row>
  </sheetData>
  <sheetProtection sheet="1" objects="1" scenarios="1"/>
  <mergeCells count="26">
    <mergeCell ref="H7:H8"/>
    <mergeCell ref="A50:A60"/>
    <mergeCell ref="A61:A71"/>
    <mergeCell ref="K12:L12"/>
    <mergeCell ref="A39:A49"/>
    <mergeCell ref="I48:I49"/>
    <mergeCell ref="I39:I47"/>
    <mergeCell ref="I3:I18"/>
    <mergeCell ref="I21:I33"/>
    <mergeCell ref="I19:I20"/>
    <mergeCell ref="A1:I1"/>
    <mergeCell ref="H19:H20"/>
    <mergeCell ref="K2:L2"/>
    <mergeCell ref="K6:L7"/>
    <mergeCell ref="I81:I82"/>
    <mergeCell ref="H48:H49"/>
    <mergeCell ref="H59:H60"/>
    <mergeCell ref="H70:H71"/>
    <mergeCell ref="H81:H82"/>
    <mergeCell ref="I50:I58"/>
    <mergeCell ref="I59:I60"/>
    <mergeCell ref="I61:I69"/>
    <mergeCell ref="I70:I71"/>
    <mergeCell ref="I72:I80"/>
    <mergeCell ref="A72:A82"/>
    <mergeCell ref="A3:A33"/>
  </mergeCells>
  <phoneticPr fontId="2" type="noConversion"/>
  <conditionalFormatting sqref="G3:G33">
    <cfRule type="colorScale" priority="19">
      <colorScale>
        <cfvo type="min"/>
        <cfvo type="percentile" val="50"/>
        <cfvo type="max"/>
        <color rgb="FF63BE7B"/>
        <color rgb="FFFFEB84"/>
        <color rgb="FFF8696B"/>
      </colorScale>
    </cfRule>
  </conditionalFormatting>
  <conditionalFormatting sqref="G39:G49">
    <cfRule type="colorScale" priority="11">
      <colorScale>
        <cfvo type="min"/>
        <cfvo type="percentile" val="50"/>
        <cfvo type="max"/>
        <color rgb="FF63BE7B"/>
        <color rgb="FFFFEB84"/>
        <color rgb="FFF8696B"/>
      </colorScale>
    </cfRule>
  </conditionalFormatting>
  <conditionalFormatting sqref="G50:G60">
    <cfRule type="colorScale" priority="12">
      <colorScale>
        <cfvo type="min"/>
        <cfvo type="percentile" val="50"/>
        <cfvo type="max"/>
        <color rgb="FF63BE7B"/>
        <color rgb="FFFFEB84"/>
        <color rgb="FFF8696B"/>
      </colorScale>
    </cfRule>
  </conditionalFormatting>
  <conditionalFormatting sqref="H39:H82">
    <cfRule type="cellIs" dxfId="11" priority="15" operator="notBetween">
      <formula>-1.42</formula>
      <formula>1.42</formula>
    </cfRule>
    <cfRule type="cellIs" dxfId="10" priority="16" operator="between">
      <formula>-1.42</formula>
      <formula>1.42</formula>
    </cfRule>
  </conditionalFormatting>
  <conditionalFormatting sqref="G61:G71">
    <cfRule type="colorScale" priority="13">
      <colorScale>
        <cfvo type="min"/>
        <cfvo type="percentile" val="50"/>
        <cfvo type="max"/>
        <color rgb="FF63BE7B"/>
        <color rgb="FFFFEB84"/>
        <color rgb="FFF8696B"/>
      </colorScale>
    </cfRule>
  </conditionalFormatting>
  <conditionalFormatting sqref="G72:G82">
    <cfRule type="colorScale" priority="14">
      <colorScale>
        <cfvo type="min"/>
        <cfvo type="percentile" val="50"/>
        <cfvo type="max"/>
        <color rgb="FF63BE7B"/>
        <color rgb="FFFFEB84"/>
        <color rgb="FFF8696B"/>
      </colorScale>
    </cfRule>
  </conditionalFormatting>
  <conditionalFormatting sqref="I48 I59 I70 I81">
    <cfRule type="cellIs" dxfId="9" priority="17" operator="notBetween">
      <formula>-12.07</formula>
      <formula>12.07</formula>
    </cfRule>
    <cfRule type="cellIs" dxfId="8" priority="18" operator="between">
      <formula>-12.07</formula>
      <formula>12.07</formula>
    </cfRule>
  </conditionalFormatting>
  <conditionalFormatting sqref="H3:H33">
    <cfRule type="cellIs" dxfId="7" priority="51" operator="between">
      <formula>-3.55</formula>
      <formula>3.55</formula>
    </cfRule>
    <cfRule type="cellIs" dxfId="6" priority="52" operator="notBetween">
      <formula>-3.55</formula>
      <formula>3.55</formula>
    </cfRule>
  </conditionalFormatting>
  <conditionalFormatting sqref="A19:L19 A1:L3 J4:L11 J12 A4:H18 J13:L18 A34:L1048576 A22:H33 J22:L33 A21:L21 A20:H20 J20:L20">
    <cfRule type="expression" dxfId="5" priority="6">
      <formula>CELL("protect",A1)=0</formula>
    </cfRule>
    <cfRule type="expression" priority="10" stopIfTrue="1">
      <formula>NOT(ISNUMBER(A1))</formula>
    </cfRule>
    <cfRule type="cellIs" dxfId="4" priority="9" stopIfTrue="1" operator="equal">
      <formula>"NA"</formula>
    </cfRule>
  </conditionalFormatting>
  <conditionalFormatting sqref="K12:L12">
    <cfRule type="expression" dxfId="3" priority="3">
      <formula>CELL("protect",K12)=0</formula>
    </cfRule>
    <cfRule type="cellIs" dxfId="2" priority="4" stopIfTrue="1" operator="equal">
      <formula>"NA"</formula>
    </cfRule>
    <cfRule type="expression" priority="5" stopIfTrue="1">
      <formula>NOT(ISNUMBER(K12))</formula>
    </cfRule>
  </conditionalFormatting>
  <conditionalFormatting sqref="I19">
    <cfRule type="cellIs" dxfId="1" priority="1" operator="between">
      <formula>-14.5</formula>
      <formula>14.5</formula>
    </cfRule>
    <cfRule type="cellIs" dxfId="0" priority="2" operator="notBetween">
      <formula>-14.5</formula>
      <formula>14.5</formula>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55000000000000004"/>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55000000000000004"/>
  <sheetData>
    <row r="1" spans="1:7" x14ac:dyDescent="0.55000000000000004">
      <c r="A1" t="s">
        <v>1</v>
      </c>
      <c r="B1" t="s">
        <v>2</v>
      </c>
      <c r="C1" t="s">
        <v>3</v>
      </c>
      <c r="D1" t="s">
        <v>4</v>
      </c>
      <c r="E1" t="s">
        <v>5</v>
      </c>
      <c r="F1" t="s">
        <v>6</v>
      </c>
      <c r="G1" t="s">
        <v>7</v>
      </c>
    </row>
    <row r="2" spans="1:7" x14ac:dyDescent="0.55000000000000004">
      <c r="A2" t="s">
        <v>8</v>
      </c>
      <c r="B2" t="s">
        <v>9</v>
      </c>
      <c r="C2" t="s">
        <v>10</v>
      </c>
      <c r="D2" t="s">
        <v>11</v>
      </c>
      <c r="E2" t="s">
        <v>12</v>
      </c>
      <c r="F2">
        <v>17</v>
      </c>
      <c r="G2" t="s">
        <v>13</v>
      </c>
    </row>
    <row r="3" spans="1:7" x14ac:dyDescent="0.55000000000000004">
      <c r="A3" t="s">
        <v>35</v>
      </c>
      <c r="B3" t="s">
        <v>36</v>
      </c>
      <c r="C3" t="s">
        <v>37</v>
      </c>
      <c r="D3" t="s">
        <v>38</v>
      </c>
      <c r="E3" t="s">
        <v>39</v>
      </c>
      <c r="F3">
        <v>14</v>
      </c>
      <c r="G3" t="s">
        <v>40</v>
      </c>
    </row>
    <row r="4" spans="1:7" x14ac:dyDescent="0.55000000000000004">
      <c r="A4" t="s">
        <v>46</v>
      </c>
      <c r="B4" t="s">
        <v>47</v>
      </c>
      <c r="C4" t="s">
        <v>48</v>
      </c>
      <c r="D4" t="s">
        <v>49</v>
      </c>
      <c r="E4" t="s">
        <v>50</v>
      </c>
      <c r="F4">
        <v>5</v>
      </c>
      <c r="G4" t="s">
        <v>51</v>
      </c>
    </row>
    <row r="5" spans="1:7" x14ac:dyDescent="0.55000000000000004">
      <c r="A5" t="s">
        <v>46</v>
      </c>
      <c r="B5" t="s">
        <v>137</v>
      </c>
      <c r="C5" t="s">
        <v>138</v>
      </c>
      <c r="D5" t="s">
        <v>139</v>
      </c>
      <c r="E5" t="s">
        <v>140</v>
      </c>
      <c r="F5">
        <v>5</v>
      </c>
      <c r="G5" t="s">
        <v>141</v>
      </c>
    </row>
  </sheetData>
  <pageMargins left="0.7" right="0.7" top="0.75" bottom="0.75" header="0.3" footer="0.3"/>
  <pageSetup paperSize="9" orientation="portrait" r:id="rId1"/>
  <headerFooter>
    <oddFooter>&amp;R&amp;1#&amp;"Arial"&amp;12&amp;KFF0000ST Restricted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Info</vt:lpstr>
      <vt:lpstr>LPDDR4</vt:lpstr>
      <vt:lpstr>Classified as UnClassified</vt:lpstr>
      <vt:lpstr>CLOCK_A_LENGHTS</vt:lpstr>
      <vt:lpstr>CLOCK_B_LENGHTS</vt:lpstr>
      <vt:lpstr>DQS0_A_LENGTHS</vt:lpstr>
      <vt:lpstr>DQS0_B_LENGTHS</vt:lpstr>
      <vt:lpstr>DQS1_A_LENGTHS</vt:lpstr>
      <vt:lpstr>DQS1_B_LENGTHS</vt:lpstr>
      <vt:lpstr>NET_NAME</vt:lpstr>
      <vt:lpstr>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2023-09-01T07:22:36Z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2023-08-25T13:55:57Z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e7de5612-ce81-4978-8f28-6a8a702db77e</vt:lpwstr>
  </property>
  <property fmtid="{D5CDD505-2E9C-101B-9397-08002B2CF9AE}" pid="8" name="MSIP_Label_23add6c0-cfdb-4bb9-b90f-bf23b83aa6c0_ContentBits">
    <vt:lpwstr>2</vt:lpwstr>
  </property>
</Properties>
</file>